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○○○公会計\0001.公会計制度導入支援業務\01000.鳥取県\完了\01501-1.鳥取県東部広域行政管理組合(20181115)\H30\9.納品物\Ver2\一般会計等財務書類\"/>
    </mc:Choice>
  </mc:AlternateContent>
  <xr:revisionPtr revIDLastSave="0" documentId="13_ncr:1_{50FD3BE0-FC1C-4F27-A5F1-80FF3767AE63}" xr6:coauthVersionLast="40" xr6:coauthVersionMax="40" xr10:uidLastSave="{00000000-0000-0000-0000-000000000000}"/>
  <bookViews>
    <workbookView xWindow="600" yWindow="180" windowWidth="16605" windowHeight="7455" xr2:uid="{00000000-000D-0000-FFFF-FFFF00000000}"/>
  </bookViews>
  <sheets>
    <sheet name="有形固定資産" sheetId="7" r:id="rId1"/>
    <sheet name="基金" sheetId="9" r:id="rId2"/>
    <sheet name="別紙）地方債明細算出シート" sheetId="42" state="hidden" r:id="rId3"/>
    <sheet name="地方債（借入先別）" sheetId="12" r:id="rId4"/>
    <sheet name="地方債（利率別など）" sheetId="13" r:id="rId5"/>
    <sheet name="引当金" sheetId="14" r:id="rId6"/>
    <sheet name="別紙）補助金明細ヒアリングシート" sheetId="44" state="hidden" r:id="rId7"/>
    <sheet name="補助金" sheetId="15" r:id="rId8"/>
    <sheet name="財源明細" sheetId="16" r:id="rId9"/>
    <sheet name="財源情報明細" sheetId="17" r:id="rId10"/>
    <sheet name="資金明細" sheetId="18" r:id="rId11"/>
  </sheets>
  <definedNames>
    <definedName name="_xlnm._FilterDatabase" localSheetId="6" hidden="1">'別紙）補助金明細ヒアリングシート'!$A$1:$P$84</definedName>
    <definedName name="_xlnm.Print_Area" localSheetId="5">引当金!$A$1:$H$7</definedName>
    <definedName name="_xlnm.Print_Area" localSheetId="1">基金!$B$1:$L$12</definedName>
    <definedName name="_xlnm.Print_Area" localSheetId="9">財源情報明細!$B$1:$I$14</definedName>
    <definedName name="_xlnm.Print_Area" localSheetId="8">財源明細!$A$1:$G$16</definedName>
    <definedName name="_xlnm.Print_Area" localSheetId="3">'地方債（借入先別）'!$A$1:$M$21</definedName>
    <definedName name="_xlnm.Print_Area" localSheetId="4">'地方債（利率別など）'!$B$1:$L$20</definedName>
    <definedName name="_xlnm.Print_Area" localSheetId="2">'別紙）地方債明細算出シート'!$A$2:$Z$504</definedName>
    <definedName name="_xlnm.Print_Area" localSheetId="6">'別紙）補助金明細ヒアリングシート'!$A$1:$P$84</definedName>
    <definedName name="_xlnm.Print_Area" localSheetId="7">補助金!$A$1:$H$10</definedName>
    <definedName name="_xlnm.Print_Area" localSheetId="0">有形固定資産!$A$1:$T$49</definedName>
    <definedName name="_xlnm.Print_Titles" localSheetId="2">'別紙）地方債明細算出シート'!$5:$7</definedName>
  </definedNames>
  <calcPr calcId="181029"/>
</workbook>
</file>

<file path=xl/calcChain.xml><?xml version="1.0" encoding="utf-8"?>
<calcChain xmlns="http://schemas.openxmlformats.org/spreadsheetml/2006/main">
  <c r="H8" i="9" l="1"/>
  <c r="D7" i="17" l="1"/>
  <c r="C6" i="18" l="1"/>
  <c r="H9" i="9"/>
  <c r="H7" i="9"/>
  <c r="H6" i="9"/>
  <c r="H5" i="9"/>
  <c r="H10" i="9" l="1"/>
  <c r="L86" i="44"/>
  <c r="F8" i="15"/>
  <c r="F9" i="15" s="1"/>
  <c r="D10" i="9" l="1"/>
  <c r="E10" i="9"/>
  <c r="F10" i="9"/>
  <c r="G10" i="9"/>
  <c r="R32" i="7" l="1"/>
  <c r="R47" i="7"/>
  <c r="R46" i="7"/>
  <c r="R45" i="7"/>
  <c r="R44" i="7"/>
  <c r="R43" i="7"/>
  <c r="R42" i="7"/>
  <c r="R40" i="7"/>
  <c r="R39" i="7"/>
  <c r="R38" i="7"/>
  <c r="R37" i="7"/>
  <c r="R36" i="7"/>
  <c r="R35" i="7"/>
  <c r="R34" i="7"/>
  <c r="R33" i="7"/>
  <c r="R31" i="7" s="1"/>
  <c r="J24" i="7"/>
  <c r="E9" i="17" l="1"/>
  <c r="H9" i="17"/>
  <c r="F9" i="17"/>
  <c r="D9" i="17"/>
  <c r="G8" i="17"/>
  <c r="G7" i="17"/>
  <c r="G6" i="17"/>
  <c r="G5" i="17"/>
  <c r="F12" i="16"/>
  <c r="F9" i="16"/>
  <c r="F13" i="16" s="1"/>
  <c r="F6" i="16"/>
  <c r="F14" i="16" s="1"/>
  <c r="G9" i="17" l="1"/>
  <c r="G6" i="14"/>
  <c r="G5" i="14"/>
  <c r="F7" i="14"/>
  <c r="E7" i="14"/>
  <c r="D7" i="14"/>
  <c r="C7" i="14"/>
  <c r="G7" i="14" l="1"/>
  <c r="E5" i="42"/>
  <c r="E510" i="42"/>
  <c r="E509" i="42"/>
  <c r="E512" i="42"/>
  <c r="E511" i="42"/>
  <c r="E578" i="42"/>
  <c r="E577" i="42"/>
  <c r="E576" i="42"/>
  <c r="E575" i="42"/>
  <c r="E574" i="42"/>
  <c r="E573" i="42"/>
  <c r="E572" i="42"/>
  <c r="E571" i="42"/>
  <c r="E570" i="42"/>
  <c r="E569" i="42"/>
  <c r="E568" i="42"/>
  <c r="E567" i="42"/>
  <c r="E566" i="42"/>
  <c r="E565" i="42"/>
  <c r="E564" i="42"/>
  <c r="E563" i="42"/>
  <c r="E562" i="42"/>
  <c r="E561" i="42"/>
  <c r="E560" i="42"/>
  <c r="E559" i="42"/>
  <c r="E558" i="42"/>
  <c r="E557" i="42"/>
  <c r="E556" i="42"/>
  <c r="E555" i="42"/>
  <c r="E554" i="42"/>
  <c r="E553" i="42"/>
  <c r="E552" i="42"/>
  <c r="E551" i="42"/>
  <c r="E550" i="42"/>
  <c r="E549" i="42"/>
  <c r="E548" i="42"/>
  <c r="E547" i="42"/>
  <c r="E546" i="42"/>
  <c r="E545" i="42"/>
  <c r="E544" i="42"/>
  <c r="E543" i="42"/>
  <c r="E542" i="42"/>
  <c r="E541" i="42"/>
  <c r="E540" i="42"/>
  <c r="E539" i="42"/>
  <c r="E538" i="42"/>
  <c r="E537" i="42"/>
  <c r="E536" i="42"/>
  <c r="E535" i="42"/>
  <c r="E534" i="42"/>
  <c r="E533" i="42"/>
  <c r="E532" i="42"/>
  <c r="E531" i="42"/>
  <c r="E530" i="42"/>
  <c r="E529" i="42"/>
  <c r="E528" i="42"/>
  <c r="E527" i="42"/>
  <c r="E526" i="42"/>
  <c r="E525" i="42"/>
  <c r="E524" i="42"/>
  <c r="E523" i="42"/>
  <c r="E522" i="42"/>
  <c r="E521" i="42"/>
  <c r="E520" i="42"/>
  <c r="E519" i="42"/>
  <c r="E518" i="42"/>
  <c r="E517" i="42"/>
  <c r="E516" i="42"/>
  <c r="E515" i="42"/>
  <c r="E514" i="42"/>
  <c r="E513" i="42"/>
  <c r="Z504" i="42" l="1"/>
  <c r="L13" i="13" s="1"/>
  <c r="Y504" i="42"/>
  <c r="X504" i="42"/>
  <c r="W504" i="42"/>
  <c r="V504" i="42"/>
  <c r="U504" i="42"/>
  <c r="T504" i="42"/>
  <c r="S504" i="42"/>
  <c r="R504" i="42"/>
  <c r="Q504" i="42"/>
  <c r="P504" i="42"/>
  <c r="O504" i="42"/>
  <c r="N504" i="42"/>
  <c r="M504" i="42"/>
  <c r="L504" i="42"/>
  <c r="K504" i="42"/>
  <c r="J504" i="42"/>
  <c r="H13" i="13" s="1"/>
  <c r="I504" i="42"/>
  <c r="G13" i="13" s="1"/>
  <c r="H504" i="42"/>
  <c r="F13" i="13" s="1"/>
  <c r="G504" i="42"/>
  <c r="E13" i="13" s="1"/>
  <c r="F504" i="42"/>
  <c r="D13" i="13" s="1"/>
  <c r="D578" i="42"/>
  <c r="L17" i="12" s="1"/>
  <c r="D577" i="42"/>
  <c r="K17" i="12" s="1"/>
  <c r="D576" i="42"/>
  <c r="J17" i="12" s="1"/>
  <c r="D575" i="42"/>
  <c r="H17" i="12" s="1"/>
  <c r="D574" i="42"/>
  <c r="G17" i="12" s="1"/>
  <c r="D573" i="42"/>
  <c r="F17" i="12" s="1"/>
  <c r="D572" i="42"/>
  <c r="E17" i="12" s="1"/>
  <c r="D571" i="42"/>
  <c r="L16" i="12" s="1"/>
  <c r="D570" i="42"/>
  <c r="K16" i="12" s="1"/>
  <c r="D569" i="42"/>
  <c r="J16" i="12" s="1"/>
  <c r="D568" i="42"/>
  <c r="H16" i="12" s="1"/>
  <c r="D567" i="42"/>
  <c r="G16" i="12" s="1"/>
  <c r="D566" i="42"/>
  <c r="F16" i="12" s="1"/>
  <c r="D565" i="42"/>
  <c r="E16" i="12" s="1"/>
  <c r="D564" i="42"/>
  <c r="L15" i="12" s="1"/>
  <c r="D563" i="42"/>
  <c r="K15" i="12" s="1"/>
  <c r="D562" i="42"/>
  <c r="J15" i="12" s="1"/>
  <c r="D561" i="42"/>
  <c r="H15" i="12" s="1"/>
  <c r="D560" i="42"/>
  <c r="G15" i="12" s="1"/>
  <c r="D559" i="42"/>
  <c r="F15" i="12" s="1"/>
  <c r="D558" i="42"/>
  <c r="E15" i="12" s="1"/>
  <c r="D557" i="42"/>
  <c r="L14" i="12" s="1"/>
  <c r="D556" i="42"/>
  <c r="K14" i="12" s="1"/>
  <c r="D555" i="42"/>
  <c r="J14" i="12" s="1"/>
  <c r="D554" i="42"/>
  <c r="H14" i="12" s="1"/>
  <c r="D553" i="42"/>
  <c r="G14" i="12" s="1"/>
  <c r="D552" i="42"/>
  <c r="F14" i="12" s="1"/>
  <c r="D551" i="42"/>
  <c r="E14" i="12" s="1"/>
  <c r="D550" i="42"/>
  <c r="L12" i="12" s="1"/>
  <c r="D549" i="42"/>
  <c r="K12" i="12" s="1"/>
  <c r="D548" i="42"/>
  <c r="J12" i="12" s="1"/>
  <c r="D547" i="42"/>
  <c r="H12" i="12" s="1"/>
  <c r="D546" i="42"/>
  <c r="G12" i="12" s="1"/>
  <c r="D542" i="42"/>
  <c r="K11" i="12" s="1"/>
  <c r="D541" i="42"/>
  <c r="J11" i="12" s="1"/>
  <c r="D540" i="42"/>
  <c r="H11" i="12" s="1"/>
  <c r="D535" i="42"/>
  <c r="K10" i="12" s="1"/>
  <c r="D534" i="42"/>
  <c r="J10" i="12" s="1"/>
  <c r="D533" i="42"/>
  <c r="H10" i="12" s="1"/>
  <c r="D532" i="42"/>
  <c r="G10" i="12" s="1"/>
  <c r="D529" i="42"/>
  <c r="L9" i="12" s="1"/>
  <c r="D528" i="42"/>
  <c r="K9" i="12" s="1"/>
  <c r="D527" i="42"/>
  <c r="J9" i="12" s="1"/>
  <c r="D526" i="42"/>
  <c r="H9" i="12" s="1"/>
  <c r="D525" i="42"/>
  <c r="G9" i="12" s="1"/>
  <c r="D524" i="42"/>
  <c r="F9" i="12" s="1"/>
  <c r="D523" i="42"/>
  <c r="E9" i="12" s="1"/>
  <c r="D522" i="42"/>
  <c r="L8" i="12" s="1"/>
  <c r="D521" i="42"/>
  <c r="K8" i="12" s="1"/>
  <c r="D520" i="42"/>
  <c r="J8" i="12" s="1"/>
  <c r="D519" i="42"/>
  <c r="H8" i="12" s="1"/>
  <c r="D518" i="42"/>
  <c r="G8" i="12" s="1"/>
  <c r="D517" i="42"/>
  <c r="F8" i="12" s="1"/>
  <c r="D516" i="42"/>
  <c r="E8" i="12" s="1"/>
  <c r="D515" i="42"/>
  <c r="L7" i="12" s="1"/>
  <c r="D514" i="42"/>
  <c r="K7" i="12" s="1"/>
  <c r="D513" i="42"/>
  <c r="J7" i="12" s="1"/>
  <c r="D512" i="42"/>
  <c r="H7" i="12" s="1"/>
  <c r="D511" i="42"/>
  <c r="G7" i="12" s="1"/>
  <c r="D510" i="42"/>
  <c r="F7" i="12" s="1"/>
  <c r="J13" i="13" l="1"/>
  <c r="K13" i="13"/>
  <c r="I13" i="13"/>
  <c r="H18" i="12"/>
  <c r="J18" i="12"/>
  <c r="K18" i="12"/>
  <c r="I17" i="12"/>
  <c r="C17" i="12" s="1"/>
  <c r="I16" i="12"/>
  <c r="C16" i="12" s="1"/>
  <c r="I14" i="12"/>
  <c r="C14" i="12" s="1"/>
  <c r="I11" i="12"/>
  <c r="I15" i="12"/>
  <c r="C15" i="12" s="1"/>
  <c r="I12" i="12"/>
  <c r="I10" i="12"/>
  <c r="I9" i="12"/>
  <c r="C9" i="12" s="1"/>
  <c r="I8" i="12"/>
  <c r="C8" i="12" s="1"/>
  <c r="I7" i="12"/>
  <c r="E503" i="42"/>
  <c r="AC503" i="42" s="1"/>
  <c r="E502" i="42"/>
  <c r="AC502" i="42" s="1"/>
  <c r="E501" i="42"/>
  <c r="AC501" i="42" s="1"/>
  <c r="E500" i="42"/>
  <c r="AC500" i="42" s="1"/>
  <c r="E499" i="42"/>
  <c r="AC499" i="42" s="1"/>
  <c r="E498" i="42"/>
  <c r="AC498" i="42" s="1"/>
  <c r="E497" i="42"/>
  <c r="AC497" i="42" s="1"/>
  <c r="E496" i="42"/>
  <c r="AC496" i="42" s="1"/>
  <c r="E495" i="42"/>
  <c r="AC495" i="42" s="1"/>
  <c r="E494" i="42"/>
  <c r="AC494" i="42" s="1"/>
  <c r="E493" i="42"/>
  <c r="AC493" i="42" s="1"/>
  <c r="E492" i="42"/>
  <c r="AC492" i="42" s="1"/>
  <c r="E491" i="42"/>
  <c r="AC491" i="42" s="1"/>
  <c r="E490" i="42"/>
  <c r="AC490" i="42" s="1"/>
  <c r="E489" i="42"/>
  <c r="AC489" i="42" s="1"/>
  <c r="E488" i="42"/>
  <c r="AC488" i="42" s="1"/>
  <c r="E487" i="42"/>
  <c r="AC487" i="42" s="1"/>
  <c r="E486" i="42"/>
  <c r="AC486" i="42" s="1"/>
  <c r="E485" i="42"/>
  <c r="AC485" i="42" s="1"/>
  <c r="E484" i="42"/>
  <c r="AC484" i="42" s="1"/>
  <c r="E483" i="42"/>
  <c r="AC483" i="42" s="1"/>
  <c r="E482" i="42"/>
  <c r="AC482" i="42" s="1"/>
  <c r="E481" i="42"/>
  <c r="AC481" i="42" s="1"/>
  <c r="E480" i="42"/>
  <c r="AC480" i="42" s="1"/>
  <c r="E479" i="42"/>
  <c r="AC479" i="42" s="1"/>
  <c r="E478" i="42"/>
  <c r="AC478" i="42" s="1"/>
  <c r="E477" i="42"/>
  <c r="AC477" i="42" s="1"/>
  <c r="E476" i="42"/>
  <c r="AC476" i="42" s="1"/>
  <c r="E475" i="42"/>
  <c r="AC475" i="42" s="1"/>
  <c r="E474" i="42"/>
  <c r="AC474" i="42" s="1"/>
  <c r="E473" i="42"/>
  <c r="AC473" i="42" s="1"/>
  <c r="E472" i="42"/>
  <c r="AC472" i="42" s="1"/>
  <c r="E471" i="42"/>
  <c r="AC471" i="42" s="1"/>
  <c r="E470" i="42"/>
  <c r="AC470" i="42" s="1"/>
  <c r="E469" i="42"/>
  <c r="AC469" i="42" s="1"/>
  <c r="E468" i="42"/>
  <c r="AC468" i="42" s="1"/>
  <c r="E467" i="42"/>
  <c r="AC467" i="42" s="1"/>
  <c r="E466" i="42"/>
  <c r="AC466" i="42" s="1"/>
  <c r="E465" i="42"/>
  <c r="AC465" i="42" s="1"/>
  <c r="E464" i="42"/>
  <c r="AC464" i="42" s="1"/>
  <c r="E463" i="42"/>
  <c r="AC463" i="42" s="1"/>
  <c r="E462" i="42"/>
  <c r="AC462" i="42" s="1"/>
  <c r="E461" i="42"/>
  <c r="AC461" i="42" s="1"/>
  <c r="E460" i="42"/>
  <c r="AC460" i="42" s="1"/>
  <c r="E459" i="42"/>
  <c r="AC459" i="42" s="1"/>
  <c r="E458" i="42"/>
  <c r="AC458" i="42" s="1"/>
  <c r="E457" i="42"/>
  <c r="AC457" i="42" s="1"/>
  <c r="E456" i="42"/>
  <c r="AC456" i="42" s="1"/>
  <c r="E455" i="42"/>
  <c r="AC455" i="42" s="1"/>
  <c r="E454" i="42"/>
  <c r="AC454" i="42" s="1"/>
  <c r="E453" i="42"/>
  <c r="AC453" i="42" s="1"/>
  <c r="E452" i="42"/>
  <c r="AC452" i="42" s="1"/>
  <c r="E451" i="42"/>
  <c r="AC451" i="42" s="1"/>
  <c r="E450" i="42"/>
  <c r="AC450" i="42" s="1"/>
  <c r="E449" i="42"/>
  <c r="AC449" i="42" s="1"/>
  <c r="E448" i="42"/>
  <c r="AC448" i="42" s="1"/>
  <c r="E447" i="42"/>
  <c r="AC447" i="42" s="1"/>
  <c r="E446" i="42"/>
  <c r="AC446" i="42" s="1"/>
  <c r="E445" i="42"/>
  <c r="AC445" i="42" s="1"/>
  <c r="E444" i="42"/>
  <c r="AC444" i="42" s="1"/>
  <c r="E443" i="42"/>
  <c r="AC443" i="42" s="1"/>
  <c r="E442" i="42"/>
  <c r="AC442" i="42" s="1"/>
  <c r="E441" i="42"/>
  <c r="AC441" i="42" s="1"/>
  <c r="E440" i="42"/>
  <c r="AC440" i="42" s="1"/>
  <c r="E439" i="42"/>
  <c r="AC439" i="42" s="1"/>
  <c r="E438" i="42"/>
  <c r="AC438" i="42" s="1"/>
  <c r="E437" i="42"/>
  <c r="AC437" i="42" s="1"/>
  <c r="E436" i="42"/>
  <c r="AC436" i="42" s="1"/>
  <c r="E435" i="42"/>
  <c r="AC435" i="42" s="1"/>
  <c r="E434" i="42"/>
  <c r="AC434" i="42" s="1"/>
  <c r="E433" i="42"/>
  <c r="AC433" i="42" s="1"/>
  <c r="E432" i="42"/>
  <c r="AC432" i="42" s="1"/>
  <c r="E431" i="42"/>
  <c r="AC431" i="42" s="1"/>
  <c r="E430" i="42"/>
  <c r="AC430" i="42" s="1"/>
  <c r="E429" i="42"/>
  <c r="AC429" i="42" s="1"/>
  <c r="E428" i="42"/>
  <c r="AC428" i="42" s="1"/>
  <c r="E427" i="42"/>
  <c r="AC427" i="42" s="1"/>
  <c r="E426" i="42"/>
  <c r="AC426" i="42" s="1"/>
  <c r="E425" i="42"/>
  <c r="AC425" i="42" s="1"/>
  <c r="E424" i="42"/>
  <c r="AC424" i="42" s="1"/>
  <c r="E423" i="42"/>
  <c r="AC423" i="42" s="1"/>
  <c r="E422" i="42"/>
  <c r="AC422" i="42" s="1"/>
  <c r="E421" i="42"/>
  <c r="AC421" i="42" s="1"/>
  <c r="E420" i="42"/>
  <c r="AC420" i="42" s="1"/>
  <c r="E419" i="42"/>
  <c r="AC419" i="42" s="1"/>
  <c r="E418" i="42"/>
  <c r="AC418" i="42" s="1"/>
  <c r="E417" i="42"/>
  <c r="AC417" i="42" s="1"/>
  <c r="E416" i="42"/>
  <c r="AC416" i="42" s="1"/>
  <c r="E415" i="42"/>
  <c r="AC415" i="42" s="1"/>
  <c r="E414" i="42"/>
  <c r="AC414" i="42" s="1"/>
  <c r="E413" i="42"/>
  <c r="AC413" i="42" s="1"/>
  <c r="E412" i="42"/>
  <c r="AC412" i="42" s="1"/>
  <c r="E411" i="42"/>
  <c r="AC411" i="42" s="1"/>
  <c r="E410" i="42"/>
  <c r="AC410" i="42" s="1"/>
  <c r="E409" i="42"/>
  <c r="AC409" i="42" s="1"/>
  <c r="E408" i="42"/>
  <c r="AC408" i="42" s="1"/>
  <c r="E407" i="42"/>
  <c r="AC407" i="42" s="1"/>
  <c r="E406" i="42"/>
  <c r="AC406" i="42" s="1"/>
  <c r="E405" i="42"/>
  <c r="AC405" i="42" s="1"/>
  <c r="E404" i="42"/>
  <c r="AC404" i="42" s="1"/>
  <c r="E403" i="42"/>
  <c r="AC403" i="42" s="1"/>
  <c r="E402" i="42"/>
  <c r="AC402" i="42" s="1"/>
  <c r="E401" i="42"/>
  <c r="AC401" i="42" s="1"/>
  <c r="E400" i="42"/>
  <c r="AC400" i="42" s="1"/>
  <c r="E399" i="42"/>
  <c r="AC399" i="42" s="1"/>
  <c r="E398" i="42"/>
  <c r="AC398" i="42" s="1"/>
  <c r="E397" i="42"/>
  <c r="AC397" i="42" s="1"/>
  <c r="E396" i="42"/>
  <c r="AC396" i="42" s="1"/>
  <c r="E395" i="42"/>
  <c r="AC395" i="42" s="1"/>
  <c r="E394" i="42"/>
  <c r="AC394" i="42" s="1"/>
  <c r="E393" i="42"/>
  <c r="AC393" i="42" s="1"/>
  <c r="E392" i="42"/>
  <c r="AC392" i="42" s="1"/>
  <c r="E391" i="42"/>
  <c r="AC391" i="42" s="1"/>
  <c r="E390" i="42"/>
  <c r="AC390" i="42" s="1"/>
  <c r="E389" i="42"/>
  <c r="AC389" i="42" s="1"/>
  <c r="E388" i="42"/>
  <c r="AC388" i="42" s="1"/>
  <c r="E387" i="42"/>
  <c r="AC387" i="42" s="1"/>
  <c r="E386" i="42"/>
  <c r="AC386" i="42" s="1"/>
  <c r="E385" i="42"/>
  <c r="AC385" i="42" s="1"/>
  <c r="E384" i="42"/>
  <c r="AC384" i="42" s="1"/>
  <c r="E383" i="42"/>
  <c r="AC383" i="42" s="1"/>
  <c r="E382" i="42"/>
  <c r="AC382" i="42" s="1"/>
  <c r="E381" i="42"/>
  <c r="AC381" i="42" s="1"/>
  <c r="E380" i="42"/>
  <c r="AC380" i="42" s="1"/>
  <c r="E379" i="42"/>
  <c r="AC379" i="42" s="1"/>
  <c r="E378" i="42"/>
  <c r="AC378" i="42" s="1"/>
  <c r="E377" i="42"/>
  <c r="AC377" i="42" s="1"/>
  <c r="E376" i="42"/>
  <c r="AC376" i="42" s="1"/>
  <c r="E375" i="42"/>
  <c r="AC375" i="42" s="1"/>
  <c r="E374" i="42"/>
  <c r="AC374" i="42" s="1"/>
  <c r="E373" i="42"/>
  <c r="AC373" i="42" s="1"/>
  <c r="E372" i="42"/>
  <c r="AC372" i="42" s="1"/>
  <c r="E371" i="42"/>
  <c r="AC371" i="42" s="1"/>
  <c r="E370" i="42"/>
  <c r="AC370" i="42" s="1"/>
  <c r="E369" i="42"/>
  <c r="AC369" i="42" s="1"/>
  <c r="E368" i="42"/>
  <c r="AC368" i="42" s="1"/>
  <c r="E367" i="42"/>
  <c r="AC367" i="42" s="1"/>
  <c r="E366" i="42"/>
  <c r="AC366" i="42" s="1"/>
  <c r="E365" i="42"/>
  <c r="AC365" i="42" s="1"/>
  <c r="E364" i="42"/>
  <c r="AC364" i="42" s="1"/>
  <c r="E363" i="42"/>
  <c r="AC363" i="42" s="1"/>
  <c r="E362" i="42"/>
  <c r="AC362" i="42" s="1"/>
  <c r="E361" i="42"/>
  <c r="AC361" i="42" s="1"/>
  <c r="E360" i="42"/>
  <c r="AC360" i="42" s="1"/>
  <c r="E359" i="42"/>
  <c r="AC359" i="42" s="1"/>
  <c r="E358" i="42"/>
  <c r="AC358" i="42" s="1"/>
  <c r="E357" i="42"/>
  <c r="AC357" i="42" s="1"/>
  <c r="E356" i="42"/>
  <c r="AC356" i="42" s="1"/>
  <c r="E355" i="42"/>
  <c r="AC355" i="42" s="1"/>
  <c r="E354" i="42"/>
  <c r="AC354" i="42" s="1"/>
  <c r="E353" i="42"/>
  <c r="AC353" i="42" s="1"/>
  <c r="E352" i="42"/>
  <c r="AC352" i="42" s="1"/>
  <c r="E351" i="42"/>
  <c r="AC351" i="42" s="1"/>
  <c r="E350" i="42"/>
  <c r="AC350" i="42" s="1"/>
  <c r="E349" i="42"/>
  <c r="AC349" i="42" s="1"/>
  <c r="E348" i="42"/>
  <c r="AC348" i="42" s="1"/>
  <c r="E347" i="42"/>
  <c r="AC347" i="42" s="1"/>
  <c r="E346" i="42"/>
  <c r="AC346" i="42" s="1"/>
  <c r="E345" i="42"/>
  <c r="AC345" i="42" s="1"/>
  <c r="E344" i="42"/>
  <c r="AC344" i="42" s="1"/>
  <c r="E343" i="42"/>
  <c r="AC343" i="42" s="1"/>
  <c r="E342" i="42"/>
  <c r="AC342" i="42" s="1"/>
  <c r="E341" i="42"/>
  <c r="AC341" i="42" s="1"/>
  <c r="E340" i="42"/>
  <c r="AC340" i="42" s="1"/>
  <c r="E339" i="42"/>
  <c r="AC339" i="42" s="1"/>
  <c r="E338" i="42"/>
  <c r="AC338" i="42" s="1"/>
  <c r="E337" i="42"/>
  <c r="AC337" i="42" s="1"/>
  <c r="E336" i="42"/>
  <c r="AC336" i="42" s="1"/>
  <c r="E335" i="42"/>
  <c r="AC335" i="42" s="1"/>
  <c r="E334" i="42"/>
  <c r="AC334" i="42" s="1"/>
  <c r="E333" i="42"/>
  <c r="AC333" i="42" s="1"/>
  <c r="E332" i="42"/>
  <c r="AC332" i="42" s="1"/>
  <c r="E331" i="42"/>
  <c r="AC331" i="42" s="1"/>
  <c r="E330" i="42"/>
  <c r="AC330" i="42" s="1"/>
  <c r="E329" i="42"/>
  <c r="AC329" i="42" s="1"/>
  <c r="E328" i="42"/>
  <c r="AC328" i="42" s="1"/>
  <c r="E327" i="42"/>
  <c r="AC327" i="42" s="1"/>
  <c r="E326" i="42"/>
  <c r="AC326" i="42" s="1"/>
  <c r="E325" i="42"/>
  <c r="AC325" i="42" s="1"/>
  <c r="E324" i="42"/>
  <c r="AC324" i="42" s="1"/>
  <c r="E323" i="42"/>
  <c r="AC323" i="42" s="1"/>
  <c r="E322" i="42"/>
  <c r="AC322" i="42" s="1"/>
  <c r="E321" i="42"/>
  <c r="AC321" i="42" s="1"/>
  <c r="E320" i="42"/>
  <c r="AC320" i="42" s="1"/>
  <c r="E319" i="42"/>
  <c r="AC319" i="42" s="1"/>
  <c r="E318" i="42"/>
  <c r="AC318" i="42" s="1"/>
  <c r="E317" i="42"/>
  <c r="AC317" i="42" s="1"/>
  <c r="E316" i="42"/>
  <c r="AC316" i="42" s="1"/>
  <c r="E315" i="42"/>
  <c r="AC315" i="42" s="1"/>
  <c r="E314" i="42"/>
  <c r="AC314" i="42" s="1"/>
  <c r="E313" i="42"/>
  <c r="AC313" i="42" s="1"/>
  <c r="E312" i="42"/>
  <c r="AC312" i="42" s="1"/>
  <c r="E311" i="42"/>
  <c r="AC311" i="42" s="1"/>
  <c r="E310" i="42"/>
  <c r="AC310" i="42" s="1"/>
  <c r="E309" i="42"/>
  <c r="AC309" i="42" s="1"/>
  <c r="E308" i="42"/>
  <c r="AC308" i="42" s="1"/>
  <c r="E307" i="42"/>
  <c r="AC307" i="42" s="1"/>
  <c r="E306" i="42"/>
  <c r="AC306" i="42" s="1"/>
  <c r="E305" i="42"/>
  <c r="AC305" i="42" s="1"/>
  <c r="E304" i="42"/>
  <c r="AC304" i="42" s="1"/>
  <c r="E303" i="42"/>
  <c r="AC303" i="42" s="1"/>
  <c r="E302" i="42"/>
  <c r="AC302" i="42" s="1"/>
  <c r="E301" i="42"/>
  <c r="AC301" i="42" s="1"/>
  <c r="E300" i="42"/>
  <c r="AC300" i="42" s="1"/>
  <c r="E299" i="42"/>
  <c r="AC299" i="42" s="1"/>
  <c r="E298" i="42"/>
  <c r="AC298" i="42" s="1"/>
  <c r="E297" i="42"/>
  <c r="AC297" i="42" s="1"/>
  <c r="E296" i="42"/>
  <c r="AC296" i="42" s="1"/>
  <c r="E295" i="42"/>
  <c r="AC295" i="42" s="1"/>
  <c r="E294" i="42"/>
  <c r="AC294" i="42" s="1"/>
  <c r="E293" i="42"/>
  <c r="AC293" i="42" s="1"/>
  <c r="E292" i="42"/>
  <c r="AC292" i="42" s="1"/>
  <c r="E291" i="42"/>
  <c r="AC291" i="42" s="1"/>
  <c r="E290" i="42"/>
  <c r="AC290" i="42" s="1"/>
  <c r="E289" i="42"/>
  <c r="AC289" i="42" s="1"/>
  <c r="E288" i="42"/>
  <c r="AC288" i="42" s="1"/>
  <c r="E287" i="42"/>
  <c r="AC287" i="42" s="1"/>
  <c r="E286" i="42"/>
  <c r="AC286" i="42" s="1"/>
  <c r="E285" i="42"/>
  <c r="AC285" i="42" s="1"/>
  <c r="E284" i="42"/>
  <c r="AC284" i="42" s="1"/>
  <c r="E283" i="42"/>
  <c r="AC283" i="42" s="1"/>
  <c r="E282" i="42"/>
  <c r="AC282" i="42" s="1"/>
  <c r="E281" i="42"/>
  <c r="AC281" i="42" s="1"/>
  <c r="E280" i="42"/>
  <c r="AC280" i="42" s="1"/>
  <c r="E279" i="42"/>
  <c r="AC279" i="42" s="1"/>
  <c r="E278" i="42"/>
  <c r="AC278" i="42" s="1"/>
  <c r="E277" i="42"/>
  <c r="AC277" i="42" s="1"/>
  <c r="E276" i="42"/>
  <c r="AC276" i="42" s="1"/>
  <c r="E275" i="42"/>
  <c r="AC275" i="42" s="1"/>
  <c r="E274" i="42"/>
  <c r="AC274" i="42" s="1"/>
  <c r="E273" i="42"/>
  <c r="AC273" i="42" s="1"/>
  <c r="E272" i="42"/>
  <c r="AC272" i="42" s="1"/>
  <c r="E271" i="42"/>
  <c r="AC271" i="42" s="1"/>
  <c r="E270" i="42"/>
  <c r="AC270" i="42" s="1"/>
  <c r="E269" i="42"/>
  <c r="AC269" i="42" s="1"/>
  <c r="E268" i="42"/>
  <c r="AC268" i="42" s="1"/>
  <c r="E267" i="42"/>
  <c r="AC267" i="42" s="1"/>
  <c r="E266" i="42"/>
  <c r="AC266" i="42" s="1"/>
  <c r="E265" i="42"/>
  <c r="AC265" i="42" s="1"/>
  <c r="E264" i="42"/>
  <c r="AC264" i="42" s="1"/>
  <c r="E263" i="42"/>
  <c r="AC263" i="42" s="1"/>
  <c r="E262" i="42"/>
  <c r="AC262" i="42" s="1"/>
  <c r="E261" i="42"/>
  <c r="AC261" i="42" s="1"/>
  <c r="E260" i="42"/>
  <c r="AC260" i="42" s="1"/>
  <c r="E259" i="42"/>
  <c r="AC259" i="42" s="1"/>
  <c r="E258" i="42"/>
  <c r="AC258" i="42" s="1"/>
  <c r="E257" i="42"/>
  <c r="AC257" i="42" s="1"/>
  <c r="E256" i="42"/>
  <c r="AC256" i="42" s="1"/>
  <c r="E255" i="42"/>
  <c r="AC255" i="42" s="1"/>
  <c r="E254" i="42"/>
  <c r="AC254" i="42" s="1"/>
  <c r="E253" i="42"/>
  <c r="AC253" i="42" s="1"/>
  <c r="E252" i="42"/>
  <c r="AC252" i="42" s="1"/>
  <c r="E251" i="42"/>
  <c r="AC251" i="42" s="1"/>
  <c r="E250" i="42"/>
  <c r="AC250" i="42" s="1"/>
  <c r="E249" i="42"/>
  <c r="AC249" i="42" s="1"/>
  <c r="E248" i="42"/>
  <c r="AC248" i="42" s="1"/>
  <c r="E247" i="42"/>
  <c r="AC247" i="42" s="1"/>
  <c r="E246" i="42"/>
  <c r="AC246" i="42" s="1"/>
  <c r="E245" i="42"/>
  <c r="AC245" i="42" s="1"/>
  <c r="E244" i="42"/>
  <c r="AC244" i="42" s="1"/>
  <c r="E243" i="42"/>
  <c r="AC243" i="42" s="1"/>
  <c r="E242" i="42"/>
  <c r="AC242" i="42" s="1"/>
  <c r="E241" i="42"/>
  <c r="AC241" i="42" s="1"/>
  <c r="E240" i="42"/>
  <c r="AC240" i="42" s="1"/>
  <c r="E239" i="42"/>
  <c r="AC239" i="42" s="1"/>
  <c r="E238" i="42"/>
  <c r="AC238" i="42" s="1"/>
  <c r="E237" i="42"/>
  <c r="AC237" i="42" s="1"/>
  <c r="E236" i="42"/>
  <c r="AC236" i="42" s="1"/>
  <c r="E235" i="42"/>
  <c r="AC235" i="42" s="1"/>
  <c r="E234" i="42"/>
  <c r="AC234" i="42" s="1"/>
  <c r="E233" i="42"/>
  <c r="AC233" i="42" s="1"/>
  <c r="E232" i="42"/>
  <c r="AC232" i="42" s="1"/>
  <c r="E231" i="42"/>
  <c r="AC231" i="42" s="1"/>
  <c r="E230" i="42"/>
  <c r="AC230" i="42" s="1"/>
  <c r="E229" i="42"/>
  <c r="AC229" i="42" s="1"/>
  <c r="E228" i="42"/>
  <c r="AC228" i="42" s="1"/>
  <c r="E227" i="42"/>
  <c r="AC227" i="42" s="1"/>
  <c r="E226" i="42"/>
  <c r="AC226" i="42" s="1"/>
  <c r="E225" i="42"/>
  <c r="AC225" i="42" s="1"/>
  <c r="E224" i="42"/>
  <c r="AC224" i="42" s="1"/>
  <c r="E223" i="42"/>
  <c r="AC223" i="42" s="1"/>
  <c r="E222" i="42"/>
  <c r="AC222" i="42" s="1"/>
  <c r="E221" i="42"/>
  <c r="AC221" i="42" s="1"/>
  <c r="E220" i="42"/>
  <c r="AC220" i="42" s="1"/>
  <c r="E219" i="42"/>
  <c r="AC219" i="42" s="1"/>
  <c r="E218" i="42"/>
  <c r="AC218" i="42" s="1"/>
  <c r="E217" i="42"/>
  <c r="AC217" i="42" s="1"/>
  <c r="E216" i="42"/>
  <c r="AC216" i="42" s="1"/>
  <c r="E215" i="42"/>
  <c r="AC215" i="42" s="1"/>
  <c r="E214" i="42"/>
  <c r="AC214" i="42" s="1"/>
  <c r="E213" i="42"/>
  <c r="AC213" i="42" s="1"/>
  <c r="E212" i="42"/>
  <c r="AC212" i="42" s="1"/>
  <c r="E211" i="42"/>
  <c r="AC211" i="42" s="1"/>
  <c r="E210" i="42"/>
  <c r="AC210" i="42" s="1"/>
  <c r="E209" i="42"/>
  <c r="AC209" i="42" s="1"/>
  <c r="E208" i="42"/>
  <c r="AC208" i="42" s="1"/>
  <c r="E207" i="42"/>
  <c r="AC207" i="42" s="1"/>
  <c r="E206" i="42"/>
  <c r="AC206" i="42" s="1"/>
  <c r="E205" i="42"/>
  <c r="AC205" i="42" s="1"/>
  <c r="E204" i="42"/>
  <c r="AC204" i="42" s="1"/>
  <c r="E203" i="42"/>
  <c r="AC203" i="42" s="1"/>
  <c r="E202" i="42"/>
  <c r="AC202" i="42" s="1"/>
  <c r="E201" i="42"/>
  <c r="AC201" i="42" s="1"/>
  <c r="E200" i="42"/>
  <c r="AC200" i="42" s="1"/>
  <c r="E199" i="42"/>
  <c r="AC199" i="42" s="1"/>
  <c r="E198" i="42"/>
  <c r="AC198" i="42" s="1"/>
  <c r="E197" i="42"/>
  <c r="AC197" i="42" s="1"/>
  <c r="E196" i="42"/>
  <c r="AC196" i="42" s="1"/>
  <c r="E195" i="42"/>
  <c r="AC195" i="42" s="1"/>
  <c r="E194" i="42"/>
  <c r="AC194" i="42" s="1"/>
  <c r="E193" i="42"/>
  <c r="AC193" i="42" s="1"/>
  <c r="E192" i="42"/>
  <c r="AC192" i="42" s="1"/>
  <c r="E191" i="42"/>
  <c r="AC191" i="42" s="1"/>
  <c r="E190" i="42"/>
  <c r="AC190" i="42" s="1"/>
  <c r="E189" i="42"/>
  <c r="AC189" i="42" s="1"/>
  <c r="E188" i="42"/>
  <c r="AC188" i="42" s="1"/>
  <c r="E187" i="42"/>
  <c r="AC187" i="42" s="1"/>
  <c r="E186" i="42"/>
  <c r="AC186" i="42" s="1"/>
  <c r="E185" i="42"/>
  <c r="AC185" i="42" s="1"/>
  <c r="E184" i="42"/>
  <c r="AC184" i="42" s="1"/>
  <c r="E183" i="42"/>
  <c r="AC183" i="42" s="1"/>
  <c r="E182" i="42"/>
  <c r="AC182" i="42" s="1"/>
  <c r="E181" i="42"/>
  <c r="AC181" i="42" s="1"/>
  <c r="E180" i="42"/>
  <c r="AC180" i="42" s="1"/>
  <c r="E179" i="42"/>
  <c r="AC179" i="42" s="1"/>
  <c r="E178" i="42"/>
  <c r="AC178" i="42" s="1"/>
  <c r="E177" i="42"/>
  <c r="AC177" i="42" s="1"/>
  <c r="E176" i="42"/>
  <c r="AC176" i="42" s="1"/>
  <c r="E175" i="42"/>
  <c r="AC175" i="42" s="1"/>
  <c r="E174" i="42"/>
  <c r="AC174" i="42" s="1"/>
  <c r="E173" i="42"/>
  <c r="AC173" i="42" s="1"/>
  <c r="E172" i="42"/>
  <c r="AC172" i="42" s="1"/>
  <c r="E171" i="42"/>
  <c r="AC171" i="42" s="1"/>
  <c r="E170" i="42"/>
  <c r="AC170" i="42" s="1"/>
  <c r="E169" i="42"/>
  <c r="AC169" i="42" s="1"/>
  <c r="E168" i="42"/>
  <c r="AC168" i="42" s="1"/>
  <c r="E167" i="42"/>
  <c r="AC167" i="42" s="1"/>
  <c r="E166" i="42"/>
  <c r="AC166" i="42" s="1"/>
  <c r="E165" i="42"/>
  <c r="AC165" i="42" s="1"/>
  <c r="E164" i="42"/>
  <c r="AC164" i="42" s="1"/>
  <c r="E163" i="42"/>
  <c r="AC163" i="42" s="1"/>
  <c r="E162" i="42"/>
  <c r="AC162" i="42" s="1"/>
  <c r="E161" i="42"/>
  <c r="AC161" i="42" s="1"/>
  <c r="E160" i="42"/>
  <c r="AC160" i="42" s="1"/>
  <c r="E159" i="42"/>
  <c r="AC159" i="42" s="1"/>
  <c r="E158" i="42"/>
  <c r="AC158" i="42" s="1"/>
  <c r="E157" i="42"/>
  <c r="AC157" i="42" s="1"/>
  <c r="E156" i="42"/>
  <c r="AC156" i="42" s="1"/>
  <c r="E155" i="42"/>
  <c r="AC155" i="42" s="1"/>
  <c r="E154" i="42"/>
  <c r="AC154" i="42" s="1"/>
  <c r="E153" i="42"/>
  <c r="AC153" i="42" s="1"/>
  <c r="E152" i="42"/>
  <c r="AC152" i="42" s="1"/>
  <c r="E151" i="42"/>
  <c r="AC151" i="42" s="1"/>
  <c r="E150" i="42"/>
  <c r="AC150" i="42" s="1"/>
  <c r="E149" i="42"/>
  <c r="AC149" i="42" s="1"/>
  <c r="E148" i="42"/>
  <c r="AC148" i="42" s="1"/>
  <c r="E147" i="42"/>
  <c r="AC147" i="42" s="1"/>
  <c r="E146" i="42"/>
  <c r="AC146" i="42" s="1"/>
  <c r="E145" i="42"/>
  <c r="AC145" i="42" s="1"/>
  <c r="E144" i="42"/>
  <c r="AC144" i="42" s="1"/>
  <c r="E143" i="42"/>
  <c r="AC143" i="42" s="1"/>
  <c r="E142" i="42"/>
  <c r="AC142" i="42" s="1"/>
  <c r="E141" i="42"/>
  <c r="AC141" i="42" s="1"/>
  <c r="E140" i="42"/>
  <c r="AC140" i="42" s="1"/>
  <c r="E139" i="42"/>
  <c r="AC139" i="42" s="1"/>
  <c r="E138" i="42"/>
  <c r="AC138" i="42" s="1"/>
  <c r="E137" i="42"/>
  <c r="AC137" i="42" s="1"/>
  <c r="E136" i="42"/>
  <c r="AC136" i="42" s="1"/>
  <c r="E135" i="42"/>
  <c r="AC135" i="42" s="1"/>
  <c r="E134" i="42"/>
  <c r="AC134" i="42" s="1"/>
  <c r="E133" i="42"/>
  <c r="AC133" i="42" s="1"/>
  <c r="E132" i="42"/>
  <c r="AC132" i="42" s="1"/>
  <c r="E131" i="42"/>
  <c r="AC131" i="42" s="1"/>
  <c r="E130" i="42"/>
  <c r="AC130" i="42" s="1"/>
  <c r="E129" i="42"/>
  <c r="AC129" i="42" s="1"/>
  <c r="E128" i="42"/>
  <c r="AC128" i="42" s="1"/>
  <c r="E127" i="42"/>
  <c r="AC127" i="42" s="1"/>
  <c r="E126" i="42"/>
  <c r="AC126" i="42" s="1"/>
  <c r="E125" i="42"/>
  <c r="AC125" i="42" s="1"/>
  <c r="E124" i="42"/>
  <c r="AC124" i="42" s="1"/>
  <c r="E123" i="42"/>
  <c r="AC123" i="42" s="1"/>
  <c r="E122" i="42"/>
  <c r="AC122" i="42" s="1"/>
  <c r="E121" i="42"/>
  <c r="AC121" i="42" s="1"/>
  <c r="E120" i="42"/>
  <c r="AC120" i="42" s="1"/>
  <c r="E119" i="42"/>
  <c r="AC119" i="42" s="1"/>
  <c r="E118" i="42"/>
  <c r="AC118" i="42" s="1"/>
  <c r="E117" i="42"/>
  <c r="AC117" i="42" s="1"/>
  <c r="E116" i="42"/>
  <c r="AC116" i="42" s="1"/>
  <c r="E115" i="42"/>
  <c r="AC115" i="42" s="1"/>
  <c r="E114" i="42"/>
  <c r="AC114" i="42" s="1"/>
  <c r="E113" i="42"/>
  <c r="AC113" i="42" s="1"/>
  <c r="E112" i="42"/>
  <c r="AC112" i="42" s="1"/>
  <c r="E111" i="42"/>
  <c r="AC111" i="42" s="1"/>
  <c r="E110" i="42"/>
  <c r="AC110" i="42" s="1"/>
  <c r="E109" i="42"/>
  <c r="AC109" i="42" s="1"/>
  <c r="E108" i="42"/>
  <c r="AC108" i="42" s="1"/>
  <c r="E107" i="42"/>
  <c r="AC107" i="42" s="1"/>
  <c r="E106" i="42"/>
  <c r="AC106" i="42" s="1"/>
  <c r="E105" i="42"/>
  <c r="AC105" i="42" s="1"/>
  <c r="E104" i="42"/>
  <c r="AC104" i="42" s="1"/>
  <c r="E103" i="42"/>
  <c r="AC103" i="42" s="1"/>
  <c r="E102" i="42"/>
  <c r="AC102" i="42" s="1"/>
  <c r="E101" i="42"/>
  <c r="AC101" i="42" s="1"/>
  <c r="E100" i="42"/>
  <c r="AC100" i="42" s="1"/>
  <c r="E99" i="42"/>
  <c r="AC99" i="42" s="1"/>
  <c r="E98" i="42"/>
  <c r="AC98" i="42" s="1"/>
  <c r="E97" i="42"/>
  <c r="AC97" i="42" s="1"/>
  <c r="E96" i="42"/>
  <c r="AC96" i="42" s="1"/>
  <c r="E95" i="42"/>
  <c r="AC95" i="42" s="1"/>
  <c r="E94" i="42"/>
  <c r="AC94" i="42" s="1"/>
  <c r="E93" i="42"/>
  <c r="AC93" i="42" s="1"/>
  <c r="E92" i="42"/>
  <c r="AC92" i="42" s="1"/>
  <c r="E91" i="42"/>
  <c r="AC91" i="42" s="1"/>
  <c r="E90" i="42"/>
  <c r="AC90" i="42" s="1"/>
  <c r="E89" i="42"/>
  <c r="AC89" i="42" s="1"/>
  <c r="E88" i="42"/>
  <c r="AC88" i="42" s="1"/>
  <c r="E87" i="42"/>
  <c r="AC87" i="42" s="1"/>
  <c r="E86" i="42"/>
  <c r="AC86" i="42" s="1"/>
  <c r="E85" i="42"/>
  <c r="AC85" i="42" s="1"/>
  <c r="E84" i="42"/>
  <c r="AC84" i="42" s="1"/>
  <c r="E83" i="42"/>
  <c r="AC83" i="42" s="1"/>
  <c r="E82" i="42"/>
  <c r="AC82" i="42" s="1"/>
  <c r="E81" i="42"/>
  <c r="AC81" i="42" s="1"/>
  <c r="E80" i="42"/>
  <c r="AC80" i="42" s="1"/>
  <c r="E79" i="42"/>
  <c r="AC79" i="42" s="1"/>
  <c r="E78" i="42"/>
  <c r="AC78" i="42" s="1"/>
  <c r="E77" i="42"/>
  <c r="AC77" i="42" s="1"/>
  <c r="E76" i="42"/>
  <c r="AC76" i="42" s="1"/>
  <c r="E75" i="42"/>
  <c r="AC75" i="42" s="1"/>
  <c r="E74" i="42"/>
  <c r="AC74" i="42" s="1"/>
  <c r="E73" i="42"/>
  <c r="AC73" i="42" s="1"/>
  <c r="E72" i="42"/>
  <c r="AC72" i="42" s="1"/>
  <c r="E71" i="42"/>
  <c r="AC71" i="42" s="1"/>
  <c r="E70" i="42"/>
  <c r="AC70" i="42" s="1"/>
  <c r="E69" i="42"/>
  <c r="AC69" i="42" s="1"/>
  <c r="E68" i="42"/>
  <c r="AC68" i="42" s="1"/>
  <c r="E67" i="42"/>
  <c r="AC67" i="42" s="1"/>
  <c r="E66" i="42"/>
  <c r="AC66" i="42" s="1"/>
  <c r="E65" i="42"/>
  <c r="AC65" i="42" s="1"/>
  <c r="E64" i="42"/>
  <c r="AC64" i="42" s="1"/>
  <c r="E63" i="42"/>
  <c r="AC63" i="42" s="1"/>
  <c r="E62" i="42"/>
  <c r="AC62" i="42" s="1"/>
  <c r="E61" i="42"/>
  <c r="AC61" i="42" s="1"/>
  <c r="E60" i="42"/>
  <c r="AC60" i="42" s="1"/>
  <c r="E59" i="42"/>
  <c r="AC59" i="42" s="1"/>
  <c r="E58" i="42"/>
  <c r="AC58" i="42" s="1"/>
  <c r="E57" i="42"/>
  <c r="AC57" i="42" s="1"/>
  <c r="E56" i="42"/>
  <c r="AC56" i="42" s="1"/>
  <c r="E55" i="42"/>
  <c r="AC55" i="42" s="1"/>
  <c r="E54" i="42"/>
  <c r="AC54" i="42" s="1"/>
  <c r="E53" i="42"/>
  <c r="AC53" i="42" s="1"/>
  <c r="E52" i="42"/>
  <c r="AC52" i="42" s="1"/>
  <c r="E51" i="42"/>
  <c r="AC51" i="42" s="1"/>
  <c r="E50" i="42"/>
  <c r="AC50" i="42" s="1"/>
  <c r="E49" i="42"/>
  <c r="AC49" i="42" s="1"/>
  <c r="E48" i="42"/>
  <c r="AC48" i="42" s="1"/>
  <c r="E47" i="42"/>
  <c r="AC47" i="42" s="1"/>
  <c r="E46" i="42"/>
  <c r="AC46" i="42" s="1"/>
  <c r="E45" i="42"/>
  <c r="AC45" i="42" s="1"/>
  <c r="E44" i="42"/>
  <c r="AC44" i="42" s="1"/>
  <c r="E43" i="42"/>
  <c r="AC43" i="42" s="1"/>
  <c r="E42" i="42"/>
  <c r="AC42" i="42" s="1"/>
  <c r="E41" i="42"/>
  <c r="AC41" i="42" s="1"/>
  <c r="E40" i="42"/>
  <c r="AC40" i="42" s="1"/>
  <c r="E39" i="42"/>
  <c r="AC39" i="42" s="1"/>
  <c r="E38" i="42"/>
  <c r="AC38" i="42" s="1"/>
  <c r="E37" i="42"/>
  <c r="AC37" i="42" s="1"/>
  <c r="E36" i="42"/>
  <c r="AC36" i="42" s="1"/>
  <c r="E35" i="42"/>
  <c r="AC35" i="42" s="1"/>
  <c r="E34" i="42"/>
  <c r="AC34" i="42" s="1"/>
  <c r="E33" i="42"/>
  <c r="AC33" i="42" s="1"/>
  <c r="E32" i="42"/>
  <c r="E31" i="42"/>
  <c r="AC31" i="42" s="1"/>
  <c r="E30" i="42"/>
  <c r="AC30" i="42" s="1"/>
  <c r="E29" i="42"/>
  <c r="AC29" i="42" s="1"/>
  <c r="E28" i="42"/>
  <c r="AC28" i="42" s="1"/>
  <c r="E27" i="42"/>
  <c r="AC27" i="42" s="1"/>
  <c r="E26" i="42"/>
  <c r="AC26" i="42" s="1"/>
  <c r="E25" i="42"/>
  <c r="AC25" i="42" s="1"/>
  <c r="E24" i="42"/>
  <c r="AC24" i="42" s="1"/>
  <c r="E23" i="42"/>
  <c r="AC23" i="42" s="1"/>
  <c r="E22" i="42"/>
  <c r="AC22" i="42" s="1"/>
  <c r="E21" i="42"/>
  <c r="AC21" i="42" s="1"/>
  <c r="E20" i="42"/>
  <c r="AC20" i="42" s="1"/>
  <c r="E19" i="42"/>
  <c r="E18" i="42"/>
  <c r="AC18" i="42" s="1"/>
  <c r="E17" i="42"/>
  <c r="E16" i="42"/>
  <c r="D545" i="42" s="1"/>
  <c r="F12" i="12" s="1"/>
  <c r="E15" i="42"/>
  <c r="D544" i="42" s="1"/>
  <c r="E12" i="12" s="1"/>
  <c r="E14" i="42"/>
  <c r="D539" i="42" s="1"/>
  <c r="G11" i="12" s="1"/>
  <c r="G18" i="12" s="1"/>
  <c r="E13" i="42"/>
  <c r="D543" i="42" s="1"/>
  <c r="L11" i="12" s="1"/>
  <c r="E12" i="42"/>
  <c r="E11" i="42"/>
  <c r="D530" i="42" s="1"/>
  <c r="E10" i="12" s="1"/>
  <c r="E10" i="42"/>
  <c r="AC10" i="42" s="1"/>
  <c r="E9" i="42"/>
  <c r="AC9" i="42" s="1"/>
  <c r="E8" i="42"/>
  <c r="D537" i="42" s="1"/>
  <c r="E11" i="12" s="1"/>
  <c r="A1" i="42"/>
  <c r="X7" i="42" s="1"/>
  <c r="AC19" i="42" l="1"/>
  <c r="D536" i="42"/>
  <c r="L10" i="12" s="1"/>
  <c r="L18" i="12" s="1"/>
  <c r="AC32" i="42"/>
  <c r="D531" i="42"/>
  <c r="F10" i="12" s="1"/>
  <c r="C12" i="12"/>
  <c r="AC17" i="42"/>
  <c r="D538" i="42"/>
  <c r="F11" i="12" s="1"/>
  <c r="C11" i="12"/>
  <c r="U7" i="42"/>
  <c r="D581" i="42"/>
  <c r="D8" i="12" s="1"/>
  <c r="O7" i="42"/>
  <c r="F7" i="42"/>
  <c r="K7" i="42"/>
  <c r="Q7" i="42"/>
  <c r="V7" i="42"/>
  <c r="G7" i="42"/>
  <c r="M7" i="42"/>
  <c r="R7" i="42"/>
  <c r="W7" i="42"/>
  <c r="J7" i="42"/>
  <c r="Z7" i="42"/>
  <c r="I7" i="42"/>
  <c r="N7" i="42"/>
  <c r="S7" i="42"/>
  <c r="Y7" i="42"/>
  <c r="AC16" i="42"/>
  <c r="I515" i="42"/>
  <c r="J5" i="13" s="1"/>
  <c r="D588" i="42"/>
  <c r="D16" i="12" s="1"/>
  <c r="D584" i="42"/>
  <c r="D11" i="12" s="1"/>
  <c r="D587" i="42"/>
  <c r="D15" i="12" s="1"/>
  <c r="D583" i="42"/>
  <c r="D10" i="12" s="1"/>
  <c r="D509" i="42"/>
  <c r="E7" i="12" s="1"/>
  <c r="C7" i="12" s="1"/>
  <c r="D580" i="42"/>
  <c r="D7" i="12" s="1"/>
  <c r="D586" i="42"/>
  <c r="D14" i="12" s="1"/>
  <c r="D582" i="42"/>
  <c r="D9" i="12" s="1"/>
  <c r="I509" i="42"/>
  <c r="D5" i="13" s="1"/>
  <c r="D589" i="42"/>
  <c r="D17" i="12" s="1"/>
  <c r="D585" i="42"/>
  <c r="D12" i="12" s="1"/>
  <c r="E504" i="42"/>
  <c r="I511" i="42"/>
  <c r="F5" i="13" s="1"/>
  <c r="AC12" i="42"/>
  <c r="I512" i="42"/>
  <c r="G5" i="13" s="1"/>
  <c r="AC13" i="42"/>
  <c r="I510" i="42"/>
  <c r="E5" i="13" s="1"/>
  <c r="AC11" i="42"/>
  <c r="AC8" i="42"/>
  <c r="I514" i="42"/>
  <c r="I5" i="13" s="1"/>
  <c r="AC15" i="42"/>
  <c r="I513" i="42"/>
  <c r="H5" i="13" s="1"/>
  <c r="AC14" i="42"/>
  <c r="I18" i="12"/>
  <c r="H7" i="42"/>
  <c r="L7" i="42"/>
  <c r="P7" i="42"/>
  <c r="T7" i="42"/>
  <c r="F18" i="12" l="1"/>
  <c r="C10" i="12"/>
  <c r="D18" i="12"/>
  <c r="C13" i="13"/>
  <c r="C5" i="13"/>
  <c r="E18" i="12"/>
  <c r="C18" i="12"/>
  <c r="AC504" i="42"/>
  <c r="K5" i="13" s="1"/>
  <c r="I10" i="9" l="1"/>
  <c r="R41" i="7" l="1"/>
  <c r="D41" i="7"/>
  <c r="P41" i="7"/>
  <c r="N41" i="7"/>
  <c r="L41" i="7"/>
  <c r="J41" i="7"/>
  <c r="H41" i="7"/>
  <c r="F41" i="7"/>
  <c r="F31" i="7"/>
  <c r="D31" i="7"/>
  <c r="P31" i="7"/>
  <c r="N31" i="7"/>
  <c r="L31" i="7"/>
  <c r="L48" i="7" s="1"/>
  <c r="J31" i="7"/>
  <c r="H31" i="7"/>
  <c r="H48" i="7" s="1"/>
  <c r="N19" i="7"/>
  <c r="L19" i="7"/>
  <c r="H19" i="7"/>
  <c r="F19" i="7"/>
  <c r="D19" i="7"/>
  <c r="N9" i="7"/>
  <c r="L9" i="7"/>
  <c r="H9" i="7"/>
  <c r="F9" i="7"/>
  <c r="J13" i="7"/>
  <c r="P13" i="7" s="1"/>
  <c r="J12" i="7"/>
  <c r="P12" i="7" s="1"/>
  <c r="J11" i="7"/>
  <c r="P11" i="7" s="1"/>
  <c r="J10" i="7"/>
  <c r="P10" i="7" s="1"/>
  <c r="J14" i="7"/>
  <c r="P14" i="7" s="1"/>
  <c r="J25" i="7"/>
  <c r="P25" i="7" s="1"/>
  <c r="P24" i="7"/>
  <c r="J23" i="7"/>
  <c r="P23" i="7" s="1"/>
  <c r="J22" i="7"/>
  <c r="P22" i="7" s="1"/>
  <c r="J21" i="7"/>
  <c r="P21" i="7" s="1"/>
  <c r="J20" i="7"/>
  <c r="J18" i="7"/>
  <c r="P18" i="7" s="1"/>
  <c r="J17" i="7"/>
  <c r="P17" i="7" s="1"/>
  <c r="J16" i="7"/>
  <c r="P16" i="7" s="1"/>
  <c r="J15" i="7"/>
  <c r="P15" i="7" s="1"/>
  <c r="D9" i="7"/>
  <c r="F48" i="7" l="1"/>
  <c r="N48" i="7"/>
  <c r="R48" i="7"/>
  <c r="P48" i="7"/>
  <c r="D48" i="7"/>
  <c r="J48" i="7"/>
  <c r="H26" i="7"/>
  <c r="F26" i="7"/>
  <c r="L26" i="7"/>
  <c r="D26" i="7"/>
  <c r="N26" i="7"/>
  <c r="J19" i="7"/>
  <c r="P20" i="7"/>
  <c r="P19" i="7" s="1"/>
  <c r="J9" i="7"/>
  <c r="P9" i="7"/>
  <c r="J26" i="7" l="1"/>
  <c r="P26" i="7"/>
</calcChain>
</file>

<file path=xl/sharedStrings.xml><?xml version="1.0" encoding="utf-8"?>
<sst xmlns="http://schemas.openxmlformats.org/spreadsheetml/2006/main" count="2313" uniqueCount="407">
  <si>
    <t>金額</t>
    <rPh sb="0" eb="2">
      <t>キンガク</t>
    </rPh>
    <phoneticPr fontId="4"/>
  </si>
  <si>
    <t>土地</t>
    <rPh sb="0" eb="2">
      <t>トチ</t>
    </rPh>
    <phoneticPr fontId="4"/>
  </si>
  <si>
    <t>その他</t>
    <rPh sb="2" eb="3">
      <t>ホカ</t>
    </rPh>
    <phoneticPr fontId="4"/>
  </si>
  <si>
    <t>有価証券</t>
    <rPh sb="0" eb="2">
      <t>ユウカ</t>
    </rPh>
    <rPh sb="2" eb="4">
      <t>ショウケン</t>
    </rPh>
    <phoneticPr fontId="4"/>
  </si>
  <si>
    <t>現金預金</t>
    <rPh sb="0" eb="2">
      <t>ゲンキン</t>
    </rPh>
    <rPh sb="2" eb="4">
      <t>ヨキン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</si>
  <si>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</si>
  <si>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合計</t>
    <rPh sb="0" eb="2">
      <t>ゴウケイ</t>
    </rPh>
    <phoneticPr fontId="4"/>
  </si>
  <si>
    <t>税収等</t>
    <rPh sb="0" eb="2">
      <t>ゼイシュウ</t>
    </rPh>
    <rPh sb="2" eb="3">
      <t>ナド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</si>
  <si>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</si>
  <si>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</si>
  <si>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</si>
  <si>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</si>
  <si>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</si>
  <si>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</si>
  <si>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</si>
  <si>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</si>
  <si>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</si>
  <si>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</si>
  <si>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</si>
  <si>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</si>
  <si>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</si>
  <si>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</si>
  <si>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</si>
  <si>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</si>
  <si>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</si>
  <si>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</si>
  <si>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</si>
  <si>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</si>
  <si>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</si>
  <si>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</si>
  <si>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4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</si>
  <si>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</si>
  <si>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</si>
  <si>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4"/>
  </si>
  <si>
    <t>　　建物</t>
    <rPh sb="2" eb="4">
      <t>タテモノ</t>
    </rPh>
    <phoneticPr fontId="12"/>
  </si>
  <si>
    <t xml:space="preserve"> 物品</t>
    <rPh sb="1" eb="3">
      <t>ブッピン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</si>
  <si>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</si>
  <si>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</si>
  <si>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</si>
  <si>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</si>
  <si>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</si>
  <si>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</si>
  <si>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</si>
  <si>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</si>
  <si>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種類</t>
    <rPh sb="0" eb="2">
      <t>シュルイ</t>
    </rPh>
    <phoneticPr fontId="4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</si>
  <si>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</si>
  <si>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</si>
  <si>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</si>
  <si>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</si>
  <si>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</si>
  <si>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</si>
  <si>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</si>
  <si>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</si>
  <si>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</si>
  <si>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</si>
  <si>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</si>
  <si>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</si>
  <si>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</si>
  <si>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</si>
  <si>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</si>
  <si>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</si>
  <si>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</si>
  <si>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</si>
  <si>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</si>
  <si>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</si>
  <si>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</si>
  <si>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</si>
  <si>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</si>
  <si>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</si>
  <si>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</si>
  <si>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</si>
  <si>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</si>
  <si>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</si>
  <si>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</si>
  <si>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</si>
  <si>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</si>
  <si>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</si>
  <si>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</si>
  <si>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</si>
  <si>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</si>
  <si>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</si>
  <si>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</si>
  <si>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</si>
  <si>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</si>
  <si>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</si>
  <si>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</si>
  <si>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</si>
  <si>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</si>
  <si>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</si>
  <si>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</si>
  <si>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</si>
  <si>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</si>
  <si>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</si>
  <si>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</si>
  <si>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</si>
  <si>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</si>
  <si>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</si>
  <si>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</si>
  <si>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</si>
  <si>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</si>
  <si>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</si>
  <si>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</si>
  <si>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</si>
  <si>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</si>
  <si>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</si>
  <si>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</si>
  <si>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</si>
  <si>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</si>
  <si>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</si>
  <si>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</si>
  <si>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</si>
  <si>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</si>
  <si>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一般会計</t>
    <rPh sb="0" eb="2">
      <t>イッパン</t>
    </rPh>
    <rPh sb="2" eb="4">
      <t>カイケイ</t>
    </rPh>
    <phoneticPr fontId="4"/>
  </si>
  <si>
    <t>小計</t>
    <rPh sb="0" eb="2">
      <t>ショウケイ</t>
    </rPh>
    <phoneticPr fontId="4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</si>
  <si>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</si>
  <si>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</si>
  <si>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4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</si>
  <si>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</si>
  <si>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</si>
  <si>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</si>
  <si>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</si>
  <si>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</si>
  <si>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</si>
  <si>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</si>
  <si>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</si>
  <si>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</si>
  <si>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</si>
  <si>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</si>
  <si>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</si>
  <si>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要求払預金</t>
    <rPh sb="0" eb="2">
      <t>ヨウキュウ</t>
    </rPh>
    <rPh sb="2" eb="3">
      <t>ハラ</t>
    </rPh>
    <rPh sb="3" eb="5">
      <t>ヨキン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</si>
  <si>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</si>
  <si>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</si>
  <si>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地方債名</t>
    <rPh sb="0" eb="3">
      <t>チホウサイ</t>
    </rPh>
    <rPh sb="3" eb="4">
      <t>メイ</t>
    </rPh>
    <phoneticPr fontId="4"/>
  </si>
  <si>
    <t>その他</t>
  </si>
  <si>
    <t>【通常分】一般公共事業</t>
  </si>
  <si>
    <t>【通常分】公営住宅建設</t>
  </si>
  <si>
    <t>【通常分】災害復旧</t>
  </si>
  <si>
    <t>【通常分】教育・福祉施設</t>
  </si>
  <si>
    <t>【通常分】一般単独事業</t>
  </si>
  <si>
    <t>【通常分】その他</t>
  </si>
  <si>
    <t>【特別分】臨時財政対策債</t>
  </si>
  <si>
    <t>【特別分】減税補てん債</t>
  </si>
  <si>
    <t>【特別分】退職手当債</t>
  </si>
  <si>
    <t>【特別分】その他</t>
  </si>
  <si>
    <t>借入先</t>
    <rPh sb="0" eb="1">
      <t>シャク</t>
    </rPh>
    <rPh sb="1" eb="2">
      <t>ハイ</t>
    </rPh>
    <rPh sb="2" eb="3">
      <t>サキ</t>
    </rPh>
    <phoneticPr fontId="4"/>
  </si>
  <si>
    <t>市場公募債のうち共同発行債</t>
  </si>
  <si>
    <t>市場公募債のうち住民公募債</t>
  </si>
  <si>
    <t>政府資金</t>
  </si>
  <si>
    <t>利率</t>
    <rPh sb="0" eb="2">
      <t>リリツ</t>
    </rPh>
    <phoneticPr fontId="4"/>
  </si>
  <si>
    <t>返済スケジュール</t>
    <rPh sb="0" eb="2">
      <t>ヘンサイ</t>
    </rPh>
    <phoneticPr fontId="4"/>
  </si>
  <si>
    <t>21以降</t>
    <rPh sb="2" eb="4">
      <t>イコウ</t>
    </rPh>
    <phoneticPr fontId="4"/>
  </si>
  <si>
    <t>END</t>
    <phoneticPr fontId="4"/>
  </si>
  <si>
    <t>市中銀行</t>
  </si>
  <si>
    <t>その他の金融機関</t>
  </si>
  <si>
    <t>地方公共団体金融機構</t>
  </si>
  <si>
    <t>【通常分】一般公共事業</t>
    <phoneticPr fontId="4"/>
  </si>
  <si>
    <t>～</t>
    <phoneticPr fontId="4"/>
  </si>
  <si>
    <t xml:space="preserve">                            合計</t>
    <phoneticPr fontId="4"/>
  </si>
  <si>
    <t>-</t>
  </si>
  <si>
    <t>名称</t>
    <rPh sb="0" eb="2">
      <t>メイショウ</t>
    </rPh>
    <phoneticPr fontId="4"/>
  </si>
  <si>
    <t>摘要</t>
  </si>
  <si>
    <t>相手先</t>
    <rPh sb="0" eb="3">
      <t>アイテサキ</t>
    </rPh>
    <phoneticPr fontId="4"/>
  </si>
  <si>
    <t>支出目的</t>
    <rPh sb="0" eb="2">
      <t>シシュツ</t>
    </rPh>
    <rPh sb="2" eb="4">
      <t>モクテキ</t>
    </rPh>
    <phoneticPr fontId="4"/>
  </si>
  <si>
    <t>区分</t>
    <phoneticPr fontId="4"/>
  </si>
  <si>
    <t>ＥＮＤ</t>
    <phoneticPr fontId="4"/>
  </si>
  <si>
    <t>会計
名称</t>
    <rPh sb="3" eb="5">
      <t>メイショウ</t>
    </rPh>
    <phoneticPr fontId="4"/>
  </si>
  <si>
    <t>款
名称</t>
    <rPh sb="2" eb="4">
      <t>メイショウ</t>
    </rPh>
    <phoneticPr fontId="4"/>
  </si>
  <si>
    <t>項
名称</t>
    <rPh sb="2" eb="4">
      <t>メイショウ</t>
    </rPh>
    <phoneticPr fontId="4"/>
  </si>
  <si>
    <t>目
名称</t>
    <rPh sb="2" eb="4">
      <t>メイショウ</t>
    </rPh>
    <phoneticPr fontId="4"/>
  </si>
  <si>
    <t>大事業
名称</t>
    <rPh sb="4" eb="6">
      <t>メイショウ</t>
    </rPh>
    <phoneticPr fontId="4"/>
  </si>
  <si>
    <t>中事業
名称</t>
    <rPh sb="4" eb="6">
      <t>メイショウ</t>
    </rPh>
    <phoneticPr fontId="4"/>
  </si>
  <si>
    <t>小事業
名称</t>
    <rPh sb="4" eb="6">
      <t>メイショウ</t>
    </rPh>
    <phoneticPr fontId="4"/>
  </si>
  <si>
    <t>節
名称</t>
    <rPh sb="2" eb="4">
      <t>メイショウ</t>
    </rPh>
    <phoneticPr fontId="4"/>
  </si>
  <si>
    <t>細節
名称</t>
    <rPh sb="3" eb="5">
      <t>メイショウ</t>
    </rPh>
    <phoneticPr fontId="4"/>
  </si>
  <si>
    <t>細々節
名称</t>
    <rPh sb="4" eb="6">
      <t>メイショウ</t>
    </rPh>
    <phoneticPr fontId="4"/>
  </si>
  <si>
    <t>負担金</t>
  </si>
  <si>
    <t>総務</t>
  </si>
  <si>
    <t>（単位：　円）</t>
    <rPh sb="1" eb="3">
      <t>タンイ</t>
    </rPh>
    <rPh sb="5" eb="6">
      <t>エン</t>
    </rPh>
    <phoneticPr fontId="12"/>
  </si>
  <si>
    <t>不燃物処理施設建設基金</t>
    <rPh sb="0" eb="3">
      <t>フネンブツ</t>
    </rPh>
    <rPh sb="3" eb="5">
      <t>ショリ</t>
    </rPh>
    <rPh sb="5" eb="7">
      <t>シセツ</t>
    </rPh>
    <rPh sb="7" eb="9">
      <t>ケンセツ</t>
    </rPh>
    <rPh sb="9" eb="11">
      <t>キキン</t>
    </rPh>
    <phoneticPr fontId="4"/>
  </si>
  <si>
    <t>可燃物処理施設設立地促進基金</t>
    <rPh sb="0" eb="3">
      <t>カネンブツ</t>
    </rPh>
    <rPh sb="3" eb="5">
      <t>ショリ</t>
    </rPh>
    <rPh sb="5" eb="7">
      <t>シセツ</t>
    </rPh>
    <rPh sb="7" eb="9">
      <t>セツリツ</t>
    </rPh>
    <rPh sb="9" eb="10">
      <t>チ</t>
    </rPh>
    <rPh sb="10" eb="12">
      <t>ソクシン</t>
    </rPh>
    <rPh sb="12" eb="14">
      <t>キキン</t>
    </rPh>
    <phoneticPr fontId="4"/>
  </si>
  <si>
    <t>退職手当積立基金</t>
    <rPh sb="0" eb="2">
      <t>タイショク</t>
    </rPh>
    <rPh sb="2" eb="4">
      <t>テアテ</t>
    </rPh>
    <rPh sb="4" eb="6">
      <t>ツミタテ</t>
    </rPh>
    <rPh sb="6" eb="8">
      <t>キキン</t>
    </rPh>
    <phoneticPr fontId="4"/>
  </si>
  <si>
    <t>（単位：　円）</t>
    <rPh sb="1" eb="3">
      <t>タンイ</t>
    </rPh>
    <rPh sb="5" eb="6">
      <t>エン</t>
    </rPh>
    <phoneticPr fontId="4"/>
  </si>
  <si>
    <t>平成29年度</t>
    <rPh sb="0" eb="2">
      <t>ヘイセイ</t>
    </rPh>
    <rPh sb="4" eb="6">
      <t>ネンド</t>
    </rPh>
    <phoneticPr fontId="4"/>
  </si>
  <si>
    <t>事務局庁舎整備事業債</t>
    <rPh sb="0" eb="3">
      <t>ジムキョク</t>
    </rPh>
    <rPh sb="3" eb="5">
      <t>チョウシャ</t>
    </rPh>
    <rPh sb="5" eb="7">
      <t>セイビ</t>
    </rPh>
    <rPh sb="7" eb="9">
      <t>ジギョウ</t>
    </rPh>
    <rPh sb="9" eb="10">
      <t>サイ</t>
    </rPh>
    <phoneticPr fontId="3"/>
  </si>
  <si>
    <t>消防施設等整備事業債</t>
    <rPh sb="0" eb="2">
      <t>ショウボウ</t>
    </rPh>
    <rPh sb="2" eb="4">
      <t>シセツ</t>
    </rPh>
    <rPh sb="4" eb="5">
      <t>トウ</t>
    </rPh>
    <rPh sb="5" eb="7">
      <t>セイビ</t>
    </rPh>
    <rPh sb="7" eb="9">
      <t>ジギョウ</t>
    </rPh>
    <rPh sb="9" eb="10">
      <t>サイ</t>
    </rPh>
    <phoneticPr fontId="3"/>
  </si>
  <si>
    <t>不燃物処理施設整備事業債</t>
    <rPh sb="0" eb="3">
      <t>フネンブツ</t>
    </rPh>
    <rPh sb="3" eb="5">
      <t>ショリ</t>
    </rPh>
    <rPh sb="5" eb="7">
      <t>シセツ</t>
    </rPh>
    <rPh sb="7" eb="9">
      <t>セイビ</t>
    </rPh>
    <rPh sb="9" eb="11">
      <t>ジギョウ</t>
    </rPh>
    <rPh sb="11" eb="12">
      <t>サイ</t>
    </rPh>
    <phoneticPr fontId="3"/>
  </si>
  <si>
    <t>最終処分場跡地利用施設整備事業債</t>
    <rPh sb="0" eb="2">
      <t>サイシュウ</t>
    </rPh>
    <rPh sb="2" eb="5">
      <t>ショブンジョウ</t>
    </rPh>
    <rPh sb="5" eb="7">
      <t>アトチ</t>
    </rPh>
    <rPh sb="7" eb="9">
      <t>リヨウ</t>
    </rPh>
    <rPh sb="9" eb="11">
      <t>シセツ</t>
    </rPh>
    <rPh sb="11" eb="13">
      <t>セイビ</t>
    </rPh>
    <rPh sb="13" eb="15">
      <t>ジギョウ</t>
    </rPh>
    <rPh sb="15" eb="16">
      <t>サイ</t>
    </rPh>
    <phoneticPr fontId="3"/>
  </si>
  <si>
    <t>可燃物処理施設整備事業債</t>
    <rPh sb="0" eb="3">
      <t>カネンブツ</t>
    </rPh>
    <rPh sb="3" eb="5">
      <t>ショリ</t>
    </rPh>
    <rPh sb="5" eb="7">
      <t>シセツ</t>
    </rPh>
    <rPh sb="7" eb="9">
      <t>セイビ</t>
    </rPh>
    <rPh sb="9" eb="11">
      <t>ジギョウ</t>
    </rPh>
    <rPh sb="11" eb="12">
      <t>サイ</t>
    </rPh>
    <phoneticPr fontId="3"/>
  </si>
  <si>
    <t>火葬場施設整備事業債</t>
    <rPh sb="0" eb="2">
      <t>カソウ</t>
    </rPh>
    <rPh sb="2" eb="3">
      <t>バ</t>
    </rPh>
    <rPh sb="3" eb="5">
      <t>シセツ</t>
    </rPh>
    <rPh sb="5" eb="7">
      <t>セイビ</t>
    </rPh>
    <rPh sb="7" eb="9">
      <t>ジギョウ</t>
    </rPh>
    <rPh sb="9" eb="10">
      <t>サイ</t>
    </rPh>
    <phoneticPr fontId="3"/>
  </si>
  <si>
    <t>（単位：　円）</t>
    <rPh sb="5" eb="6">
      <t>エン</t>
    </rPh>
    <phoneticPr fontId="4"/>
  </si>
  <si>
    <t>-</t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</si>
  <si>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</si>
  <si>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</si>
  <si>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一般会計</t>
  </si>
  <si>
    <t xml:space="preserve">平成２９年度鳥取市人権教育協議会会費として                                                                                                                      </t>
  </si>
  <si>
    <t>鳥取市人権教育協議会費</t>
    <rPh sb="0" eb="2">
      <t>トットリ</t>
    </rPh>
    <rPh sb="2" eb="3">
      <t>シ</t>
    </rPh>
    <rPh sb="3" eb="5">
      <t>ジンケン</t>
    </rPh>
    <rPh sb="5" eb="7">
      <t>キョウイク</t>
    </rPh>
    <rPh sb="7" eb="9">
      <t>キョウギ</t>
    </rPh>
    <rPh sb="9" eb="10">
      <t>カイ</t>
    </rPh>
    <rPh sb="10" eb="11">
      <t>ヒ</t>
    </rPh>
    <phoneticPr fontId="3"/>
  </si>
  <si>
    <t>鳥取市人権教育協議会</t>
    <rPh sb="0" eb="2">
      <t>トットリ</t>
    </rPh>
    <rPh sb="2" eb="3">
      <t>シ</t>
    </rPh>
    <rPh sb="3" eb="5">
      <t>ジンケン</t>
    </rPh>
    <rPh sb="5" eb="7">
      <t>キョウイク</t>
    </rPh>
    <rPh sb="7" eb="9">
      <t>キョウギ</t>
    </rPh>
    <rPh sb="9" eb="10">
      <t>カイ</t>
    </rPh>
    <phoneticPr fontId="3"/>
  </si>
  <si>
    <t xml:space="preserve">平成29年度鍛冶町町内会費                                                                                                                                        </t>
  </si>
  <si>
    <t xml:space="preserve">鍛冶町町内会費       </t>
  </si>
  <si>
    <t>鍛冶町町内会</t>
  </si>
  <si>
    <t xml:space="preserve">平成２９年度鳥取県行政不服審査会負担金（定額分）                                                                                                                </t>
  </si>
  <si>
    <t>鳥取県行政不服審査会負担金</t>
  </si>
  <si>
    <t>鳥取県</t>
  </si>
  <si>
    <t xml:space="preserve">平成２９年度内部事務システムの保守及び改修に係る負担金                                                                                                          </t>
  </si>
  <si>
    <t xml:space="preserve">内部事務システム保守及び改修負担金                                                                                                          </t>
  </si>
  <si>
    <t>鳥取市</t>
    <rPh sb="0" eb="2">
      <t>トットリ</t>
    </rPh>
    <rPh sb="2" eb="3">
      <t>シ</t>
    </rPh>
    <phoneticPr fontId="3"/>
  </si>
  <si>
    <t xml:space="preserve">自治体監査の実務ポイント・ノウハウ修得セミナー（一般社団法人日本経営協会）参加費                                                                                </t>
  </si>
  <si>
    <t xml:space="preserve">研修会受講経費 </t>
    <rPh sb="0" eb="2">
      <t>ケンシュウ</t>
    </rPh>
    <rPh sb="2" eb="3">
      <t>カイ</t>
    </rPh>
    <rPh sb="3" eb="5">
      <t>ジュコウ</t>
    </rPh>
    <rPh sb="5" eb="7">
      <t>ケイヒ</t>
    </rPh>
    <phoneticPr fontId="3"/>
  </si>
  <si>
    <t>（一社）日本経営協会</t>
  </si>
  <si>
    <t xml:space="preserve">平成２９年度鳥取市職員会館管理運営費負担金として                                                                                                                </t>
  </si>
  <si>
    <t>職員会館管理運営費負担金</t>
  </si>
  <si>
    <t>鳥取市職員互助会</t>
    <rPh sb="0" eb="2">
      <t>トットリ</t>
    </rPh>
    <rPh sb="2" eb="3">
      <t>シ</t>
    </rPh>
    <rPh sb="3" eb="5">
      <t>ショクイン</t>
    </rPh>
    <rPh sb="5" eb="8">
      <t>ゴジョカイ</t>
    </rPh>
    <phoneticPr fontId="3"/>
  </si>
  <si>
    <t xml:space="preserve">第４２回部落解放・人権西日本夏期講座参加費（＠４，０００×１名）                                                                                                </t>
  </si>
  <si>
    <t>部落解放同盟鳥取県連合会</t>
    <rPh sb="0" eb="2">
      <t>ブラク</t>
    </rPh>
    <rPh sb="2" eb="4">
      <t>カイホウ</t>
    </rPh>
    <rPh sb="4" eb="6">
      <t>ドウメイ</t>
    </rPh>
    <rPh sb="6" eb="9">
      <t>トットリケン</t>
    </rPh>
    <rPh sb="9" eb="12">
      <t>レンゴウカイ</t>
    </rPh>
    <phoneticPr fontId="3"/>
  </si>
  <si>
    <t xml:space="preserve">平成２９年度社会保険協会会費として                                                                                                                              </t>
  </si>
  <si>
    <t>社会保険協会費</t>
  </si>
  <si>
    <t>（一社）鳥取県社会保険協会</t>
    <rPh sb="1" eb="3">
      <t>イッシャ</t>
    </rPh>
    <rPh sb="4" eb="7">
      <t>トットリケン</t>
    </rPh>
    <rPh sb="7" eb="9">
      <t>シャカイ</t>
    </rPh>
    <rPh sb="9" eb="11">
      <t>ホケン</t>
    </rPh>
    <rPh sb="11" eb="13">
      <t>キョウカイ</t>
    </rPh>
    <phoneticPr fontId="3"/>
  </si>
  <si>
    <t xml:space="preserve">出納事務の合理的運用実務（一般社団法人日本経営協会）参加費                                                                                                      </t>
  </si>
  <si>
    <t xml:space="preserve">安全衛生推進者（衛生推進者）養成講習受講料（＠１４０００円×２名　湖山消防署                                                                                   </t>
  </si>
  <si>
    <t>安全衛生推進者養成講習受講料</t>
  </si>
  <si>
    <t>（一社）鳥取県労働基準協会</t>
    <rPh sb="1" eb="3">
      <t>イッシャ</t>
    </rPh>
    <rPh sb="4" eb="7">
      <t>トットリケン</t>
    </rPh>
    <rPh sb="7" eb="9">
      <t>ロウドウ</t>
    </rPh>
    <rPh sb="9" eb="11">
      <t>キジュン</t>
    </rPh>
    <rPh sb="11" eb="13">
      <t>キョウカイ</t>
    </rPh>
    <phoneticPr fontId="3"/>
  </si>
  <si>
    <t xml:space="preserve">第４２回人権尊重社会を実現する鳥取県研究集会参加費                                                                                                              </t>
  </si>
  <si>
    <t xml:space="preserve">部落解放研究第５１回全国集会参加費（＠４，０００×１名）                                                                                                        </t>
  </si>
  <si>
    <t xml:space="preserve">平成２９年度職員研修関係経費（上半期）                                                                                                                          </t>
  </si>
  <si>
    <t>職員研修経費</t>
    <rPh sb="4" eb="6">
      <t>ケイヒ</t>
    </rPh>
    <phoneticPr fontId="3"/>
  </si>
  <si>
    <t xml:space="preserve">第３２回人権啓発研究集会参加費（＠６，０００×１名）                                                                                                            </t>
  </si>
  <si>
    <t xml:space="preserve">平成２９年度職員研修関係経費の委託額（下半期）                                                                                                                  </t>
  </si>
  <si>
    <t xml:space="preserve">平成29年度鳥取県広域行政圏連絡協議会負担金                                                                                                                      </t>
  </si>
  <si>
    <t xml:space="preserve">鳥取県広域行政圏連絡協議会負担金 </t>
  </si>
  <si>
    <t>鳥取県広域行政圏連絡協議会</t>
  </si>
  <si>
    <t xml:space="preserve">環境クリーンセンター　足場の組立て等特別教育の受講料として                                                                                                      </t>
  </si>
  <si>
    <t>足場の組立て等特別教育受講料</t>
  </si>
  <si>
    <t>建設業労働災害防止協会鳥取県支部</t>
    <rPh sb="0" eb="2">
      <t>ケンセツ</t>
    </rPh>
    <rPh sb="2" eb="3">
      <t>ギョウ</t>
    </rPh>
    <rPh sb="3" eb="5">
      <t>ロウドウ</t>
    </rPh>
    <rPh sb="5" eb="7">
      <t>サイガイ</t>
    </rPh>
    <rPh sb="7" eb="9">
      <t>ボウシ</t>
    </rPh>
    <rPh sb="9" eb="11">
      <t>キョウカイ</t>
    </rPh>
    <rPh sb="11" eb="14">
      <t>トットリケン</t>
    </rPh>
    <rPh sb="14" eb="16">
      <t>シブ</t>
    </rPh>
    <phoneticPr fontId="3"/>
  </si>
  <si>
    <t>環境衛生</t>
    <rPh sb="0" eb="2">
      <t>カンキョウ</t>
    </rPh>
    <rPh sb="2" eb="4">
      <t>エイセイ</t>
    </rPh>
    <phoneticPr fontId="3"/>
  </si>
  <si>
    <t xml:space="preserve">平成２９年度　鳥取県東部危険物保安協会年会費として                                                                                                              </t>
  </si>
  <si>
    <t>鳥取県東部危険物保安協会負担金</t>
    <rPh sb="12" eb="15">
      <t>フタンキン</t>
    </rPh>
    <phoneticPr fontId="3"/>
  </si>
  <si>
    <t>鳥取県東部危険物保安協会</t>
    <rPh sb="0" eb="3">
      <t>トットリケン</t>
    </rPh>
    <rPh sb="3" eb="5">
      <t>トウブ</t>
    </rPh>
    <rPh sb="5" eb="8">
      <t>キケンブツ</t>
    </rPh>
    <rPh sb="8" eb="10">
      <t>ホアン</t>
    </rPh>
    <rPh sb="10" eb="12">
      <t>キョウカイ</t>
    </rPh>
    <phoneticPr fontId="3"/>
  </si>
  <si>
    <t xml:space="preserve">環境クリーンセンター「酸素欠乏・硫化水素危険作業主任者技能講習」受講料として（有                                                                                </t>
  </si>
  <si>
    <t>酸素欠乏・硫化水素危険作業主任者技能講習受講料</t>
  </si>
  <si>
    <t xml:space="preserve">公益社団法人全国都市清掃会議年会費として                                                                                                                        </t>
  </si>
  <si>
    <t>公益社団法人全国都市清掃会議負担金</t>
    <rPh sb="14" eb="17">
      <t>フタンキン</t>
    </rPh>
    <phoneticPr fontId="3"/>
  </si>
  <si>
    <t>（公社）全国都市清掃会議</t>
    <rPh sb="1" eb="3">
      <t>コウシャ</t>
    </rPh>
    <rPh sb="4" eb="6">
      <t>ゼンコク</t>
    </rPh>
    <rPh sb="6" eb="8">
      <t>トシ</t>
    </rPh>
    <rPh sb="8" eb="10">
      <t>セイソウ</t>
    </rPh>
    <rPh sb="10" eb="12">
      <t>カイギ</t>
    </rPh>
    <phoneticPr fontId="3"/>
  </si>
  <si>
    <t xml:space="preserve">技術管理者等スキルアップ研修会受講のため（受講者：環境クリーンセンター内田主幹）                                                                                </t>
  </si>
  <si>
    <t>技術管理者等スキルアップ研修会受講料</t>
    <rPh sb="17" eb="18">
      <t>リョウ</t>
    </rPh>
    <phoneticPr fontId="3"/>
  </si>
  <si>
    <t>（一財）日本環境衛生センター西日本支局</t>
    <rPh sb="1" eb="2">
      <t>イチ</t>
    </rPh>
    <rPh sb="2" eb="3">
      <t>ザイ</t>
    </rPh>
    <rPh sb="4" eb="6">
      <t>ニホン</t>
    </rPh>
    <rPh sb="6" eb="8">
      <t>カンキョウ</t>
    </rPh>
    <rPh sb="8" eb="10">
      <t>エイセイ</t>
    </rPh>
    <rPh sb="14" eb="15">
      <t>ニシ</t>
    </rPh>
    <rPh sb="15" eb="17">
      <t>ニホン</t>
    </rPh>
    <rPh sb="17" eb="19">
      <t>シキョク</t>
    </rPh>
    <phoneticPr fontId="3"/>
  </si>
  <si>
    <t xml:space="preserve">地域活性化事業交付金（中の茶屋集会所外構整備事業）として                                                                                                        </t>
  </si>
  <si>
    <t>地域活性化事業交付金（中の茶屋集会所外構整備事業）</t>
  </si>
  <si>
    <t>中の茶屋部落</t>
    <rPh sb="0" eb="1">
      <t>ナカ</t>
    </rPh>
    <rPh sb="2" eb="4">
      <t>チャヤ</t>
    </rPh>
    <rPh sb="4" eb="6">
      <t>ブラク</t>
    </rPh>
    <phoneticPr fontId="3"/>
  </si>
  <si>
    <t xml:space="preserve">「低炭素社会の実現に向けて」に関する研修会に伴う参加費として　倉田主任出席                                                                                      </t>
  </si>
  <si>
    <t>「低炭素社会の実現に向けて」に関する研修会に伴う参加負担費</t>
    <rPh sb="26" eb="28">
      <t>フタン</t>
    </rPh>
    <phoneticPr fontId="3"/>
  </si>
  <si>
    <t>（株）廃棄物工学研究所</t>
    <rPh sb="1" eb="2">
      <t>カブ</t>
    </rPh>
    <rPh sb="3" eb="6">
      <t>ハイキブツ</t>
    </rPh>
    <rPh sb="6" eb="8">
      <t>コウガク</t>
    </rPh>
    <rPh sb="8" eb="10">
      <t>ケンキュウ</t>
    </rPh>
    <rPh sb="10" eb="11">
      <t>ショ</t>
    </rPh>
    <phoneticPr fontId="3"/>
  </si>
  <si>
    <t xml:space="preserve">廃棄物処理施設技術管理者講習（ごみ処理施設基礎・管理過課程）受講料として                                                                                        </t>
  </si>
  <si>
    <t>廃棄物処理施設技術管理者講習（ごみ処理施設基礎・管理過課程）受講料</t>
  </si>
  <si>
    <t>（一財）日本環境衛生センター</t>
    <rPh sb="1" eb="2">
      <t>イチ</t>
    </rPh>
    <rPh sb="2" eb="3">
      <t>ザイ</t>
    </rPh>
    <rPh sb="4" eb="6">
      <t>ニホン</t>
    </rPh>
    <rPh sb="6" eb="8">
      <t>カンキョウ</t>
    </rPh>
    <rPh sb="8" eb="10">
      <t>エイセイ</t>
    </rPh>
    <phoneticPr fontId="3"/>
  </si>
  <si>
    <t xml:space="preserve">市道改善事業に伴う負担金                                                                                                                                        </t>
  </si>
  <si>
    <t xml:space="preserve">市道改善事業に伴う負担金            </t>
  </si>
  <si>
    <t xml:space="preserve">平成２９年度河原町総合支所使用光熱水費負担金                                                                                                                    </t>
  </si>
  <si>
    <t>河原町総合支所使用光熱水費負担金</t>
  </si>
  <si>
    <t xml:space="preserve">地域活性化事業交付金として（福和田部落　部落内用水路補修等事業）                                                                                                </t>
  </si>
  <si>
    <t xml:space="preserve">地域活性化事業交付金（福和田部落　部落内用水路補修等事業）          </t>
  </si>
  <si>
    <t>福和田部落長</t>
    <rPh sb="0" eb="1">
      <t>フク</t>
    </rPh>
    <rPh sb="1" eb="3">
      <t>ワダ</t>
    </rPh>
    <rPh sb="3" eb="5">
      <t>ブラク</t>
    </rPh>
    <rPh sb="5" eb="6">
      <t>チョウ</t>
    </rPh>
    <phoneticPr fontId="3"/>
  </si>
  <si>
    <t xml:space="preserve">地域活性化事業交付金として（高津原部落　広場の整備及び道路拡幅事業）                                                                                            </t>
  </si>
  <si>
    <t xml:space="preserve">地域活性化事業交付金（高津原部落　広場の整備及び道路拡幅事業）                      </t>
  </si>
  <si>
    <t>高津原部落長</t>
    <rPh sb="5" eb="6">
      <t>チョウ</t>
    </rPh>
    <phoneticPr fontId="3"/>
  </si>
  <si>
    <t xml:space="preserve">地域活性化事業交付金として（いきいき国英ふるさとづくり協議会　国英スポーツ広場の                                                                                </t>
  </si>
  <si>
    <t xml:space="preserve">地域活性化事業交付金（いきいき国英ふるさとづくり協議会　国英スポーツ広場の芝生化整備支援事業）                     </t>
    <rPh sb="37" eb="39">
      <t>シバフ</t>
    </rPh>
    <rPh sb="39" eb="40">
      <t>カ</t>
    </rPh>
    <rPh sb="40" eb="42">
      <t>セイビ</t>
    </rPh>
    <rPh sb="42" eb="44">
      <t>シエン</t>
    </rPh>
    <rPh sb="44" eb="46">
      <t>ジギョウ</t>
    </rPh>
    <phoneticPr fontId="3"/>
  </si>
  <si>
    <t>いきいき国英ふるさとづくり協議会</t>
    <rPh sb="4" eb="6">
      <t>クニフサ</t>
    </rPh>
    <rPh sb="13" eb="16">
      <t>キョウギカイ</t>
    </rPh>
    <phoneticPr fontId="3"/>
  </si>
  <si>
    <t xml:space="preserve">地域活性化事業交付金として（郷原部落　部落内駐車場設置及び簡易倉庫新設事業）                                                                                    </t>
  </si>
  <si>
    <t xml:space="preserve">地域活性化事業交付金（郷原部落　部落内駐車場設置及び簡易倉庫新設事業）             </t>
  </si>
  <si>
    <t>郷原部落長</t>
    <rPh sb="4" eb="5">
      <t>チョウ</t>
    </rPh>
    <phoneticPr fontId="3"/>
  </si>
  <si>
    <t xml:space="preserve">地域活性化事業交付金として（高津原部落　害獣対策用侵入防止柵の設置事業）                                                                                        </t>
  </si>
  <si>
    <t xml:space="preserve">地域活性化事業交付金（高津原部落　害獣対策用侵入防止柵の設置事業）        </t>
  </si>
  <si>
    <t xml:space="preserve">地域活性化事業交付金として（高津原部落　消防車庫及び除雪機保管場所の新設事業）                                                                                  </t>
  </si>
  <si>
    <t xml:space="preserve">地域活性化事業交付金（高津原部落　消防車庫及び除雪機保管場所の新設事業）    </t>
  </si>
  <si>
    <t xml:space="preserve">地域活性化事業交付金として（郷原部落　郷原公民館新築事業）                                                                                                      </t>
  </si>
  <si>
    <t xml:space="preserve">地域活性化事業交付金（郷原部落　郷原公民館新築事業）                      </t>
  </si>
  <si>
    <t xml:space="preserve">地域活性化事業交付金として（山手部落　山手井手改修事業）                                                                                                        </t>
  </si>
  <si>
    <t xml:space="preserve">地域活性化事業交付金（山手部落　山手井手改修事業）                                      </t>
  </si>
  <si>
    <t>山手部落長</t>
    <rPh sb="4" eb="5">
      <t>チョウ</t>
    </rPh>
    <phoneticPr fontId="3"/>
  </si>
  <si>
    <t xml:space="preserve">平成２９年度一般財団法人全国消防協会負担金として                                                                                                                </t>
  </si>
  <si>
    <t>全国消防協会負担金</t>
  </si>
  <si>
    <t>全国消防協会</t>
  </si>
  <si>
    <t>消防</t>
    <rPh sb="0" eb="2">
      <t>ショウボウ</t>
    </rPh>
    <phoneticPr fontId="3"/>
  </si>
  <si>
    <t xml:space="preserve">平成２９年度全国消防長会会費として                                                                                                                              </t>
  </si>
  <si>
    <t>全国消防長会負担金</t>
    <rPh sb="5" eb="6">
      <t>カイ</t>
    </rPh>
    <phoneticPr fontId="3"/>
  </si>
  <si>
    <t>全国消防長会</t>
  </si>
  <si>
    <t xml:space="preserve">平成２９年度鳥取県東部八頭消防署管内消防連絡協議会会費負担金                                                                                                    </t>
  </si>
  <si>
    <t>各署管内消防連絡協議会負担金</t>
    <rPh sb="0" eb="2">
      <t>カクショ</t>
    </rPh>
    <rPh sb="2" eb="4">
      <t>カンナイ</t>
    </rPh>
    <rPh sb="4" eb="6">
      <t>ショウボウ</t>
    </rPh>
    <rPh sb="6" eb="8">
      <t>レンラク</t>
    </rPh>
    <rPh sb="8" eb="11">
      <t>キョウギカイ</t>
    </rPh>
    <rPh sb="11" eb="14">
      <t>フタンキン</t>
    </rPh>
    <phoneticPr fontId="3"/>
  </si>
  <si>
    <t>鳥取県東部八頭消防署管内消防連絡協議会</t>
    <rPh sb="0" eb="3">
      <t>トットリケン</t>
    </rPh>
    <rPh sb="3" eb="5">
      <t>トウブ</t>
    </rPh>
    <rPh sb="5" eb="7">
      <t>ヤズ</t>
    </rPh>
    <rPh sb="7" eb="10">
      <t>ショウボウショ</t>
    </rPh>
    <rPh sb="10" eb="12">
      <t>カンナイ</t>
    </rPh>
    <rPh sb="12" eb="14">
      <t>ショウボウ</t>
    </rPh>
    <rPh sb="14" eb="16">
      <t>レンラク</t>
    </rPh>
    <rPh sb="16" eb="18">
      <t>キョウギ</t>
    </rPh>
    <rPh sb="18" eb="19">
      <t>カイ</t>
    </rPh>
    <phoneticPr fontId="3"/>
  </si>
  <si>
    <t xml:space="preserve">平成２９年度鳥取県東部岩美消防署管内消防連絡協議会負担金として                                                                                                  </t>
  </si>
  <si>
    <t>鳥取県東部岩美消防署管内消防連絡協議会</t>
    <rPh sb="0" eb="3">
      <t>トットリケン</t>
    </rPh>
    <rPh sb="3" eb="5">
      <t>トウブ</t>
    </rPh>
    <rPh sb="5" eb="7">
      <t>イワミ</t>
    </rPh>
    <rPh sb="7" eb="10">
      <t>ショウボウショ</t>
    </rPh>
    <rPh sb="10" eb="12">
      <t>カンナイ</t>
    </rPh>
    <rPh sb="12" eb="14">
      <t>ショウボウ</t>
    </rPh>
    <rPh sb="14" eb="16">
      <t>レンラク</t>
    </rPh>
    <rPh sb="16" eb="18">
      <t>キョウギ</t>
    </rPh>
    <rPh sb="18" eb="19">
      <t>カイ</t>
    </rPh>
    <phoneticPr fontId="3"/>
  </si>
  <si>
    <t xml:space="preserve">平成２９年度　ＣＡＴＶ音声告知放送運営負担金                                                                                                                    </t>
  </si>
  <si>
    <t xml:space="preserve">ＣＡＴＶ音声告知放送運営負担金 </t>
  </si>
  <si>
    <t>国府地域音声告知放送運営協議会</t>
    <rPh sb="0" eb="2">
      <t>コクフ</t>
    </rPh>
    <rPh sb="2" eb="4">
      <t>チイキ</t>
    </rPh>
    <rPh sb="4" eb="6">
      <t>オンセイ</t>
    </rPh>
    <rPh sb="6" eb="8">
      <t>コクチ</t>
    </rPh>
    <rPh sb="8" eb="10">
      <t>ホウソウ</t>
    </rPh>
    <rPh sb="10" eb="12">
      <t>ウンエイ</t>
    </rPh>
    <rPh sb="12" eb="14">
      <t>キョウギ</t>
    </rPh>
    <rPh sb="14" eb="15">
      <t>カイ</t>
    </rPh>
    <phoneticPr fontId="3"/>
  </si>
  <si>
    <t xml:space="preserve">平成２９年度鳥取県広域消防連絡協議会負担金                                                                                                                      </t>
  </si>
  <si>
    <t xml:space="preserve">鳥取県広域消防連絡協議会負担金             </t>
  </si>
  <si>
    <t>鳥取県広域消防連絡協議会</t>
  </si>
  <si>
    <t xml:space="preserve">平成２９年度全国消防長会中国支部会費                                                                                                                            </t>
  </si>
  <si>
    <t>全国消防長会中国支部負担金</t>
    <rPh sb="10" eb="13">
      <t>フタンキン</t>
    </rPh>
    <phoneticPr fontId="3"/>
  </si>
  <si>
    <t>全国消防長会中国支部</t>
  </si>
  <si>
    <t xml:space="preserve">平成２９年度気高消防署管内消防署連絡協議会負担金として                                                                                                          </t>
  </si>
  <si>
    <t>鳥取県東部気高消防署管内消防連絡協議会</t>
    <rPh sb="0" eb="3">
      <t>トットリケン</t>
    </rPh>
    <rPh sb="3" eb="5">
      <t>トウブ</t>
    </rPh>
    <rPh sb="5" eb="7">
      <t>ケタカ</t>
    </rPh>
    <rPh sb="7" eb="10">
      <t>ショウボウショ</t>
    </rPh>
    <rPh sb="10" eb="12">
      <t>カンナイ</t>
    </rPh>
    <rPh sb="12" eb="14">
      <t>ショウボウ</t>
    </rPh>
    <rPh sb="14" eb="16">
      <t>レンラク</t>
    </rPh>
    <rPh sb="16" eb="18">
      <t>キョウギ</t>
    </rPh>
    <rPh sb="18" eb="19">
      <t>カイ</t>
    </rPh>
    <phoneticPr fontId="3"/>
  </si>
  <si>
    <t xml:space="preserve">平成２９年度鳥取県東部鳥取・湖山消防署管内消防連絡協議会負担金                                                                                                  </t>
  </si>
  <si>
    <t>鳥取県東部鳥取・湖山消防署管内消防連絡協議会</t>
    <rPh sb="0" eb="3">
      <t>トットリケン</t>
    </rPh>
    <rPh sb="3" eb="5">
      <t>トウブ</t>
    </rPh>
    <rPh sb="5" eb="7">
      <t>トットリ</t>
    </rPh>
    <rPh sb="8" eb="10">
      <t>コヤマ</t>
    </rPh>
    <rPh sb="10" eb="12">
      <t>ショウボウ</t>
    </rPh>
    <rPh sb="12" eb="13">
      <t>ショ</t>
    </rPh>
    <rPh sb="13" eb="15">
      <t>カンナイ</t>
    </rPh>
    <rPh sb="15" eb="17">
      <t>ショウボウ</t>
    </rPh>
    <rPh sb="17" eb="19">
      <t>レンラク</t>
    </rPh>
    <rPh sb="19" eb="21">
      <t>キョウギ</t>
    </rPh>
    <rPh sb="21" eb="22">
      <t>カイ</t>
    </rPh>
    <phoneticPr fontId="3"/>
  </si>
  <si>
    <t xml:space="preserve">平成２９年度智頭地区安全運転運行管理者協議会会費（八頭消防署分）として                                                                                          </t>
  </si>
  <si>
    <t>安全運転運行管理者協議会負担金等</t>
    <rPh sb="12" eb="15">
      <t>フタンキン</t>
    </rPh>
    <rPh sb="15" eb="16">
      <t>トウ</t>
    </rPh>
    <phoneticPr fontId="3"/>
  </si>
  <si>
    <t>智頭地区安全運転運行管理者協議会</t>
    <rPh sb="0" eb="2">
      <t>チズ</t>
    </rPh>
    <rPh sb="2" eb="4">
      <t>チク</t>
    </rPh>
    <rPh sb="4" eb="6">
      <t>アンゼン</t>
    </rPh>
    <rPh sb="6" eb="8">
      <t>ウンテン</t>
    </rPh>
    <rPh sb="8" eb="10">
      <t>ウンコウ</t>
    </rPh>
    <rPh sb="10" eb="13">
      <t>カンリシャ</t>
    </rPh>
    <rPh sb="13" eb="15">
      <t>キョウギ</t>
    </rPh>
    <rPh sb="15" eb="16">
      <t>カイ</t>
    </rPh>
    <phoneticPr fontId="3"/>
  </si>
  <si>
    <t xml:space="preserve">平成２９年度鳥取県東部消防連絡協議会事業負担金として                                                                                                            </t>
  </si>
  <si>
    <t>女性消防隊等活性化事業負担金</t>
    <rPh sb="0" eb="2">
      <t>ジョセイ</t>
    </rPh>
    <rPh sb="2" eb="4">
      <t>ショウボウ</t>
    </rPh>
    <rPh sb="4" eb="5">
      <t>タイ</t>
    </rPh>
    <rPh sb="5" eb="6">
      <t>トウ</t>
    </rPh>
    <rPh sb="6" eb="9">
      <t>カッセイカ</t>
    </rPh>
    <rPh sb="9" eb="11">
      <t>ジギョウ</t>
    </rPh>
    <rPh sb="11" eb="14">
      <t>フタンキン</t>
    </rPh>
    <phoneticPr fontId="3"/>
  </si>
  <si>
    <t>鳥取県東部消防連絡協議会</t>
    <rPh sb="0" eb="3">
      <t>トットリケン</t>
    </rPh>
    <rPh sb="3" eb="5">
      <t>トウブ</t>
    </rPh>
    <rPh sb="5" eb="7">
      <t>ショウボウ</t>
    </rPh>
    <rPh sb="7" eb="9">
      <t>レンラク</t>
    </rPh>
    <rPh sb="9" eb="11">
      <t>キョウギ</t>
    </rPh>
    <rPh sb="11" eb="12">
      <t>カイ</t>
    </rPh>
    <phoneticPr fontId="3"/>
  </si>
  <si>
    <t xml:space="preserve">平成29年度安全運転運行管理者協議会会費として                                                                                                                    </t>
  </si>
  <si>
    <t>各安全運転運行管理者協議会</t>
    <rPh sb="0" eb="1">
      <t>カク</t>
    </rPh>
    <rPh sb="1" eb="3">
      <t>アンゼン</t>
    </rPh>
    <rPh sb="3" eb="5">
      <t>ウンテン</t>
    </rPh>
    <rPh sb="5" eb="7">
      <t>ウンコウ</t>
    </rPh>
    <rPh sb="7" eb="10">
      <t>カンリシャ</t>
    </rPh>
    <rPh sb="10" eb="12">
      <t>キョウギ</t>
    </rPh>
    <rPh sb="12" eb="13">
      <t>カイ</t>
    </rPh>
    <phoneticPr fontId="3"/>
  </si>
  <si>
    <t xml:space="preserve">救急救命東京研修所第５２期研修受講負担金として(H29.4.5～9.29 2名分                                                                                              </t>
  </si>
  <si>
    <t>救急救命東京研修所研修受講負担金</t>
    <rPh sb="0" eb="2">
      <t>キュウキュウ</t>
    </rPh>
    <rPh sb="2" eb="4">
      <t>キュウメイ</t>
    </rPh>
    <rPh sb="4" eb="6">
      <t>トウキョウ</t>
    </rPh>
    <rPh sb="6" eb="8">
      <t>ケンシュウ</t>
    </rPh>
    <rPh sb="8" eb="9">
      <t>ジョ</t>
    </rPh>
    <rPh sb="9" eb="11">
      <t>ケンシュウ</t>
    </rPh>
    <rPh sb="11" eb="13">
      <t>ジュコウ</t>
    </rPh>
    <rPh sb="13" eb="16">
      <t>フタンキン</t>
    </rPh>
    <phoneticPr fontId="3"/>
  </si>
  <si>
    <t>(一財）救急振興財団</t>
    <rPh sb="1" eb="2">
      <t>イチ</t>
    </rPh>
    <rPh sb="2" eb="3">
      <t>ザイ</t>
    </rPh>
    <rPh sb="4" eb="6">
      <t>キュウキュウ</t>
    </rPh>
    <rPh sb="6" eb="8">
      <t>シンコウ</t>
    </rPh>
    <rPh sb="8" eb="10">
      <t>ザイダン</t>
    </rPh>
    <phoneticPr fontId="3"/>
  </si>
  <si>
    <t xml:space="preserve">平成２９年度　事故防止　煙火消費保安講習会受講料として                                                                                                          </t>
  </si>
  <si>
    <t>煙火消費保安講習会受講料</t>
    <rPh sb="0" eb="2">
      <t>エンカ</t>
    </rPh>
    <rPh sb="2" eb="4">
      <t>ショウヒ</t>
    </rPh>
    <rPh sb="4" eb="6">
      <t>ホアン</t>
    </rPh>
    <rPh sb="6" eb="9">
      <t>コウシュウカイ</t>
    </rPh>
    <rPh sb="9" eb="12">
      <t>ジュコウリョウ</t>
    </rPh>
    <phoneticPr fontId="3"/>
  </si>
  <si>
    <t>岡山鳥取島根煙火組合</t>
    <rPh sb="0" eb="2">
      <t>オカヤマ</t>
    </rPh>
    <rPh sb="2" eb="4">
      <t>トットリ</t>
    </rPh>
    <rPh sb="4" eb="6">
      <t>シマネ</t>
    </rPh>
    <rPh sb="6" eb="8">
      <t>エンカ</t>
    </rPh>
    <rPh sb="8" eb="10">
      <t>クミアイ</t>
    </rPh>
    <phoneticPr fontId="3"/>
  </si>
  <si>
    <t xml:space="preserve">消防大学校指揮隊長コース(第１７回)寮使用負担金　　岩美消防署　署長　渡辺　定弘                                                                                  </t>
  </si>
  <si>
    <t>消防大学校寮使用負担金</t>
    <rPh sb="0" eb="2">
      <t>ショウボウ</t>
    </rPh>
    <rPh sb="2" eb="3">
      <t>ダイ</t>
    </rPh>
    <rPh sb="3" eb="5">
      <t>ガッコウ</t>
    </rPh>
    <rPh sb="5" eb="6">
      <t>リョウ</t>
    </rPh>
    <rPh sb="6" eb="8">
      <t>シヨウ</t>
    </rPh>
    <rPh sb="8" eb="11">
      <t>フタンキン</t>
    </rPh>
    <phoneticPr fontId="3"/>
  </si>
  <si>
    <t>日東カストディアル・サービス（株）</t>
    <rPh sb="0" eb="2">
      <t>ニットウ</t>
    </rPh>
    <rPh sb="15" eb="16">
      <t>カブ</t>
    </rPh>
    <phoneticPr fontId="3"/>
  </si>
  <si>
    <t xml:space="preserve">消防大学校指揮隊長コース(第１７回)受講負担金　　岩美消防署　署長　渡辺　定弘                                                                                    </t>
  </si>
  <si>
    <t>消防大学校受講負担金</t>
    <rPh sb="0" eb="2">
      <t>ショウボウ</t>
    </rPh>
    <rPh sb="2" eb="3">
      <t>ダイ</t>
    </rPh>
    <rPh sb="3" eb="5">
      <t>ガッコウ</t>
    </rPh>
    <rPh sb="5" eb="7">
      <t>ジュコウ</t>
    </rPh>
    <rPh sb="7" eb="10">
      <t>フタンキン</t>
    </rPh>
    <phoneticPr fontId="3"/>
  </si>
  <si>
    <t>(財）消防科学総合センター</t>
    <rPh sb="1" eb="2">
      <t>ザイ</t>
    </rPh>
    <rPh sb="3" eb="5">
      <t>ショウボウ</t>
    </rPh>
    <rPh sb="5" eb="7">
      <t>カガク</t>
    </rPh>
    <rPh sb="7" eb="9">
      <t>ソウゴウ</t>
    </rPh>
    <phoneticPr fontId="3"/>
  </si>
  <si>
    <t xml:space="preserve">平成２９年度救急救命士処置拡大追加講習に係る受講負担金として(H29.4.17～                                                                                         </t>
  </si>
  <si>
    <t>救急救命士処置拡大追加講習受講負担金</t>
    <rPh sb="0" eb="2">
      <t>キュウキュウ</t>
    </rPh>
    <rPh sb="2" eb="5">
      <t>キュウメイシ</t>
    </rPh>
    <rPh sb="5" eb="7">
      <t>ショチ</t>
    </rPh>
    <rPh sb="7" eb="9">
      <t>カクダイ</t>
    </rPh>
    <rPh sb="9" eb="11">
      <t>ツイカ</t>
    </rPh>
    <rPh sb="11" eb="13">
      <t>コウシュウ</t>
    </rPh>
    <rPh sb="13" eb="15">
      <t>ジュコウ</t>
    </rPh>
    <rPh sb="15" eb="18">
      <t>フタンキン</t>
    </rPh>
    <phoneticPr fontId="3"/>
  </si>
  <si>
    <t xml:space="preserve">平成２９年度　指導救命士養成研修生に係る受講負担金として(H29.5.15～6.                                                                                           </t>
  </si>
  <si>
    <t>指導救命士養成講習負担金</t>
    <rPh sb="0" eb="2">
      <t>シドウ</t>
    </rPh>
    <rPh sb="2" eb="5">
      <t>キュウメイシ</t>
    </rPh>
    <rPh sb="5" eb="7">
      <t>ヨウセイ</t>
    </rPh>
    <rPh sb="7" eb="9">
      <t>コウシュウ</t>
    </rPh>
    <rPh sb="9" eb="12">
      <t>フタンキン</t>
    </rPh>
    <phoneticPr fontId="3"/>
  </si>
  <si>
    <t xml:space="preserve">第３３回　日本救急医学会中国四国地方大会参加費として                                                                                                            </t>
  </si>
  <si>
    <t>日本救急医学会中国四国地方大会参加費</t>
    <rPh sb="0" eb="2">
      <t>ニホン</t>
    </rPh>
    <rPh sb="2" eb="4">
      <t>キュウキュウ</t>
    </rPh>
    <rPh sb="4" eb="7">
      <t>イガクカイ</t>
    </rPh>
    <rPh sb="7" eb="9">
      <t>チュウゴク</t>
    </rPh>
    <rPh sb="9" eb="11">
      <t>シコク</t>
    </rPh>
    <rPh sb="11" eb="13">
      <t>チホウ</t>
    </rPh>
    <rPh sb="13" eb="15">
      <t>タイカイ</t>
    </rPh>
    <rPh sb="15" eb="18">
      <t>サンカヒ</t>
    </rPh>
    <phoneticPr fontId="3"/>
  </si>
  <si>
    <t>日本救急医学会中国四国地方会総会・学術集会</t>
    <rPh sb="0" eb="2">
      <t>ニホン</t>
    </rPh>
    <rPh sb="2" eb="4">
      <t>キュウキュウ</t>
    </rPh>
    <rPh sb="4" eb="7">
      <t>イガクカイ</t>
    </rPh>
    <rPh sb="7" eb="9">
      <t>チュウゴク</t>
    </rPh>
    <rPh sb="9" eb="11">
      <t>シコク</t>
    </rPh>
    <rPh sb="11" eb="13">
      <t>チホウ</t>
    </rPh>
    <rPh sb="13" eb="14">
      <t>カイ</t>
    </rPh>
    <rPh sb="14" eb="16">
      <t>ソウカイ</t>
    </rPh>
    <rPh sb="17" eb="19">
      <t>ガクジュツ</t>
    </rPh>
    <rPh sb="19" eb="21">
      <t>シュウカイ</t>
    </rPh>
    <phoneticPr fontId="3"/>
  </si>
  <si>
    <t xml:space="preserve">第２０回日本臨床救急医学会総会・学術集会参加費として                                                                                                            </t>
  </si>
  <si>
    <t>日本臨床救急医学会総会・学術集会参加費</t>
    <rPh sb="16" eb="19">
      <t>サンカヒ</t>
    </rPh>
    <phoneticPr fontId="3"/>
  </si>
  <si>
    <t>日本臨床救急医学会総会・学術集会</t>
    <rPh sb="0" eb="2">
      <t>ニホン</t>
    </rPh>
    <rPh sb="2" eb="4">
      <t>リンショウ</t>
    </rPh>
    <rPh sb="4" eb="6">
      <t>キュウキュウ</t>
    </rPh>
    <rPh sb="6" eb="8">
      <t>イガク</t>
    </rPh>
    <rPh sb="8" eb="9">
      <t>カイ</t>
    </rPh>
    <rPh sb="9" eb="11">
      <t>ソウカイ</t>
    </rPh>
    <rPh sb="12" eb="14">
      <t>ガクジュツ</t>
    </rPh>
    <rPh sb="14" eb="16">
      <t>シュウカイ</t>
    </rPh>
    <phoneticPr fontId="3"/>
  </si>
  <si>
    <t xml:space="preserve">平成２９年度消防職員初任総合教育第２期４月分入校経費として(寝具代・消耗品・電気                                                                                 </t>
  </si>
  <si>
    <t>鳥取県消防学校入校経費</t>
    <rPh sb="0" eb="2">
      <t>トットリ</t>
    </rPh>
    <rPh sb="2" eb="3">
      <t>ケン</t>
    </rPh>
    <rPh sb="3" eb="5">
      <t>ショウボウ</t>
    </rPh>
    <rPh sb="5" eb="7">
      <t>ガッコウ</t>
    </rPh>
    <rPh sb="7" eb="9">
      <t>ニュウコウ</t>
    </rPh>
    <rPh sb="9" eb="11">
      <t>ケイヒ</t>
    </rPh>
    <phoneticPr fontId="3"/>
  </si>
  <si>
    <t>鳥取県消防学校</t>
    <rPh sb="0" eb="2">
      <t>トットリ</t>
    </rPh>
    <rPh sb="2" eb="3">
      <t>ケン</t>
    </rPh>
    <rPh sb="3" eb="5">
      <t>ショウボウ</t>
    </rPh>
    <rPh sb="5" eb="7">
      <t>ガッコウ</t>
    </rPh>
    <phoneticPr fontId="3"/>
  </si>
  <si>
    <t xml:space="preserve">消防大学校警防科（第１０１期）受講                                                                                                                              </t>
  </si>
  <si>
    <t xml:space="preserve">平成２９年度消防職員初任総合教育第２期５月分入校経費として(寝具代・消耗品・電気                                                                                 </t>
  </si>
  <si>
    <t xml:space="preserve">日本臨床救急医学会組織会員　平成２９年度年会費として                                                                                                            </t>
  </si>
  <si>
    <t>日本救急医学会組織会員会費</t>
    <rPh sb="0" eb="2">
      <t>ニホン</t>
    </rPh>
    <rPh sb="2" eb="4">
      <t>キュウキュウ</t>
    </rPh>
    <rPh sb="4" eb="5">
      <t>イ</t>
    </rPh>
    <rPh sb="5" eb="7">
      <t>ガッカイ</t>
    </rPh>
    <rPh sb="7" eb="9">
      <t>ソシキ</t>
    </rPh>
    <rPh sb="9" eb="11">
      <t>カイイン</t>
    </rPh>
    <rPh sb="11" eb="13">
      <t>カイヒ</t>
    </rPh>
    <phoneticPr fontId="3"/>
  </si>
  <si>
    <t>一般社団法人日本臨床救急医学会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リンショウ</t>
    </rPh>
    <rPh sb="10" eb="12">
      <t>キュウキュウ</t>
    </rPh>
    <rPh sb="12" eb="13">
      <t>イ</t>
    </rPh>
    <rPh sb="13" eb="15">
      <t>ガッカイ</t>
    </rPh>
    <phoneticPr fontId="3"/>
  </si>
  <si>
    <t xml:space="preserve">平成２９年度　指導救命士養成研修生に係る受講負担金として(H29.6/27～8.                                                                                           </t>
  </si>
  <si>
    <t xml:space="preserve">平成２９年度消防職員初任総合教育第２期６月分入校経費として(寝具代・消耗品・電気                                                                                 </t>
  </si>
  <si>
    <t xml:space="preserve">平成２９年度潜技術研修負担金として(研修期間　H29.8.28～9.1）                                                                                                    </t>
  </si>
  <si>
    <t>潜水技術研修負担金</t>
    <rPh sb="0" eb="2">
      <t>センスイ</t>
    </rPh>
    <rPh sb="2" eb="4">
      <t>ギジュツ</t>
    </rPh>
    <rPh sb="4" eb="6">
      <t>ケンシュウ</t>
    </rPh>
    <rPh sb="6" eb="9">
      <t>フタンキン</t>
    </rPh>
    <phoneticPr fontId="3"/>
  </si>
  <si>
    <t>ニッスイマリン工業</t>
    <rPh sb="7" eb="9">
      <t>コウギョウ</t>
    </rPh>
    <phoneticPr fontId="3"/>
  </si>
  <si>
    <t xml:space="preserve">救急救命九州研修所第３５期研修受講負担金として(H29.9.4～H30.3.12                                                                                                </t>
  </si>
  <si>
    <t>救急救命九州研修所研修受講負担金</t>
    <rPh sb="0" eb="2">
      <t>キュウキュウ</t>
    </rPh>
    <rPh sb="2" eb="4">
      <t>キュウメイ</t>
    </rPh>
    <rPh sb="4" eb="6">
      <t>キュウシュウ</t>
    </rPh>
    <rPh sb="6" eb="8">
      <t>ケンシュウ</t>
    </rPh>
    <rPh sb="8" eb="9">
      <t>ジョ</t>
    </rPh>
    <rPh sb="9" eb="11">
      <t>ケンシュウ</t>
    </rPh>
    <rPh sb="11" eb="13">
      <t>ジュコウ</t>
    </rPh>
    <rPh sb="13" eb="16">
      <t>フタンキン</t>
    </rPh>
    <phoneticPr fontId="3"/>
  </si>
  <si>
    <t xml:space="preserve">消防大学校救助科（第７６期）受講                                                                                                                                </t>
  </si>
  <si>
    <t xml:space="preserve">第３６回山陰救急医学会参加費として                                                                                                                              </t>
  </si>
  <si>
    <t>山陰救急医学会参加費</t>
    <rPh sb="0" eb="2">
      <t>サンイン</t>
    </rPh>
    <rPh sb="2" eb="4">
      <t>キュウキュウ</t>
    </rPh>
    <rPh sb="4" eb="7">
      <t>イガクカイ</t>
    </rPh>
    <rPh sb="7" eb="10">
      <t>サンカヒ</t>
    </rPh>
    <phoneticPr fontId="3"/>
  </si>
  <si>
    <t>山陰救急医学会</t>
    <rPh sb="0" eb="2">
      <t>サンイン</t>
    </rPh>
    <rPh sb="2" eb="4">
      <t>キュウキュウ</t>
    </rPh>
    <rPh sb="4" eb="7">
      <t>イガクカイ</t>
    </rPh>
    <phoneticPr fontId="3"/>
  </si>
  <si>
    <t xml:space="preserve">平成２９年度第２回「酸素欠乏・硫化水素危険作業主任者技能講習」(鳥労登教第３７号                                                                                 </t>
  </si>
  <si>
    <t>(一社）鳥取県労働基準協会</t>
    <rPh sb="1" eb="2">
      <t>イチ</t>
    </rPh>
    <rPh sb="2" eb="3">
      <t>シャ</t>
    </rPh>
    <rPh sb="4" eb="6">
      <t>トットリ</t>
    </rPh>
    <rPh sb="6" eb="7">
      <t>ケン</t>
    </rPh>
    <rPh sb="7" eb="9">
      <t>ロウドウ</t>
    </rPh>
    <rPh sb="9" eb="11">
      <t>キジュン</t>
    </rPh>
    <rPh sb="11" eb="13">
      <t>キョウカイ</t>
    </rPh>
    <phoneticPr fontId="3"/>
  </si>
  <si>
    <t xml:space="preserve">平成２９年度消防職員初任総合教育第２期７月分入校経費として(寝具代・消耗品・電気                                                                                 </t>
  </si>
  <si>
    <t xml:space="preserve">平成２９年度消防職員初任総合教育第２期８月分入校経費として(寝具代・消耗品・電気                                                                                 </t>
  </si>
  <si>
    <t xml:space="preserve">平成２９年度消防職員初任総合教育第２期９月分入校経費として(寝具代・消耗品・電気                                                                                 </t>
  </si>
  <si>
    <t xml:space="preserve">平成２９年度消防職員初任総合教育第２期１０月分入校経費として(寝具代・消耗品・電                                                                                 </t>
  </si>
  <si>
    <t xml:space="preserve">平成２９年度消防職員初任総合教育第２期１１月分入校経費として(寝具代・消耗品・電                                                                                 </t>
  </si>
  <si>
    <t xml:space="preserve">平成２９年度消防職員専科教育第１９期１１月分入校経費として(寝具代・消耗品・電気                                                                                 </t>
  </si>
  <si>
    <t xml:space="preserve">平成２９年度消防職員専科教育救助科第１９期１２月分入校経費として(寝具代・消耗品                                                                                 </t>
  </si>
  <si>
    <t xml:space="preserve">専門研修「消防職員のための惨事ストレスの理解と予防（ステップアップ）」受講料とし                                                                                </t>
  </si>
  <si>
    <t>消防職員のための惨事ストレスの理解と予防受講料</t>
  </si>
  <si>
    <t>兵庫県こころのケアセンター</t>
    <rPh sb="0" eb="2">
      <t>ヒョウゴ</t>
    </rPh>
    <rPh sb="2" eb="3">
      <t>ケン</t>
    </rPh>
    <phoneticPr fontId="3"/>
  </si>
  <si>
    <t xml:space="preserve">平成２９年度消防職員専科教育危険物科第７期　１月分入校経費として(寝具代・消耗品                                                                                 </t>
  </si>
  <si>
    <t xml:space="preserve">平成２９年度消防職員幹部教育初級幹部科第２３期　１月分入校中経費として(寝具代・                                                                                 </t>
  </si>
  <si>
    <t xml:space="preserve">平成２９年度消防職員幹部教育初級幹部科第２３期　２月分入校中経費として(寝具代・                                                                                 </t>
  </si>
  <si>
    <t xml:space="preserve">平成２９年度消防職員予防研修第（２回）違反是正コース　２月分入校中経費として(寝                                                                                 </t>
  </si>
  <si>
    <t xml:space="preserve">平成２９年度退職手当負担金として                                                                                                                                </t>
  </si>
  <si>
    <t>退職手当負担金</t>
    <rPh sb="0" eb="2">
      <t>タイショク</t>
    </rPh>
    <rPh sb="2" eb="4">
      <t>テアテ</t>
    </rPh>
    <rPh sb="4" eb="7">
      <t>フタンキン</t>
    </rPh>
    <phoneticPr fontId="3"/>
  </si>
  <si>
    <t xml:space="preserve">平成２９年度鳥取県防災行政用無線局の無線設備の保守に係る経費（負担金）                                                                                          </t>
  </si>
  <si>
    <t>鳥取県防災行政用無線局の無線設備の保守に係る経費</t>
  </si>
  <si>
    <t>鳥取県</t>
    <rPh sb="0" eb="2">
      <t>トットリ</t>
    </rPh>
    <rPh sb="2" eb="3">
      <t>ケン</t>
    </rPh>
    <phoneticPr fontId="3"/>
  </si>
  <si>
    <t>総務費</t>
  </si>
  <si>
    <t>総務管理費</t>
  </si>
  <si>
    <t>一般管理費</t>
  </si>
  <si>
    <t>総括事務費</t>
  </si>
  <si>
    <t>負担金、補助及び交付金</t>
  </si>
  <si>
    <t>職員厚生研修費</t>
  </si>
  <si>
    <t>企画振興費</t>
  </si>
  <si>
    <t>衛生費</t>
  </si>
  <si>
    <t>不燃物処理費</t>
  </si>
  <si>
    <t>環境クリーンセンター管理費</t>
  </si>
  <si>
    <t>交付金</t>
  </si>
  <si>
    <t>可燃物処理費</t>
  </si>
  <si>
    <t>ごみ処理施設建設費</t>
  </si>
  <si>
    <t>建設事務費</t>
  </si>
  <si>
    <t>候補地関連対策費</t>
  </si>
  <si>
    <t>候補地関係対策費</t>
  </si>
  <si>
    <t>消防費</t>
  </si>
  <si>
    <t>消防総務費</t>
  </si>
  <si>
    <t>退職手当負担金</t>
  </si>
  <si>
    <t>消防施設費</t>
  </si>
  <si>
    <t>消防施設整備費</t>
  </si>
  <si>
    <t>指令設備整備費</t>
  </si>
  <si>
    <t>（単位：　円）</t>
    <rPh sb="1" eb="3">
      <t>タンイ</t>
    </rPh>
    <rPh sb="5" eb="6">
      <t>エン</t>
    </rPh>
    <phoneticPr fontId="18"/>
  </si>
  <si>
    <t>総務</t>
    <rPh sb="0" eb="2">
      <t>ソウム</t>
    </rPh>
    <phoneticPr fontId="4"/>
  </si>
  <si>
    <t>鳥取市等</t>
    <rPh sb="0" eb="3">
      <t>トットリシ</t>
    </rPh>
    <rPh sb="3" eb="4">
      <t>トウ</t>
    </rPh>
    <phoneticPr fontId="3"/>
  </si>
  <si>
    <t>内部事務システム保守及び改修負担金等</t>
    <rPh sb="17" eb="18">
      <t>トウ</t>
    </rPh>
    <phoneticPr fontId="4"/>
  </si>
  <si>
    <t>退職手当負担金等</t>
    <rPh sb="0" eb="2">
      <t>タイショク</t>
    </rPh>
    <rPh sb="2" eb="4">
      <t>テアテ</t>
    </rPh>
    <rPh sb="4" eb="7">
      <t>フタンキン</t>
    </rPh>
    <rPh sb="7" eb="8">
      <t>トウ</t>
    </rPh>
    <phoneticPr fontId="3"/>
  </si>
  <si>
    <t>地域活性化事業交付金等</t>
    <rPh sb="10" eb="11">
      <t>トウ</t>
    </rPh>
    <phoneticPr fontId="4"/>
  </si>
  <si>
    <t>部落長等</t>
    <rPh sb="0" eb="2">
      <t>ブラク</t>
    </rPh>
    <rPh sb="2" eb="3">
      <t>オサ</t>
    </rPh>
    <rPh sb="3" eb="4">
      <t>ナド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</si>
  <si>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</si>
  <si>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③基金の明細</t>
    <phoneticPr fontId="12"/>
  </si>
  <si>
    <t>因幡ふるさと振興基金</t>
    <rPh sb="0" eb="2">
      <t>イナバ</t>
    </rPh>
    <rPh sb="6" eb="8">
      <t>シンコウ</t>
    </rPh>
    <rPh sb="8" eb="10">
      <t>キキン</t>
    </rPh>
    <phoneticPr fontId="2"/>
  </si>
  <si>
    <t>(参考)財産に関する
調書記載額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</si>
</sst>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,;\-#,##0,;&quot;-&quot;"/>
    <numFmt numFmtId="177" formatCode="#,##0;&quot;△ &quot;#,##0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9" fillId="0" borderId="30">
      <alignment horizontal="center"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/>
    <xf numFmtId="38" fontId="34" fillId="0" borderId="0" applyFont="0" applyFill="0" applyBorder="0" applyAlignment="0" applyProtection="0"/>
    <xf numFmtId="0" fontId="34" fillId="0" borderId="0"/>
    <xf numFmtId="0" fontId="34" fillId="0" borderId="0"/>
    <xf numFmtId="0" fontId="35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6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0" fillId="0" borderId="5" xfId="0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6" fillId="0" borderId="1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6" fillId="0" borderId="12" xfId="0" applyFont="1" applyBorder="1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right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176" fontId="26" fillId="0" borderId="1" xfId="1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29" fillId="0" borderId="1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>
      <alignment vertical="center"/>
    </xf>
    <xf numFmtId="0" fontId="29" fillId="0" borderId="7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8" fillId="0" borderId="3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8" fillId="0" borderId="14" xfId="3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6" xfId="0" applyFont="1" applyFill="1" applyBorder="1">
      <alignment vertical="center"/>
    </xf>
    <xf numFmtId="38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right" vertical="center"/>
    </xf>
    <xf numFmtId="0" fontId="21" fillId="0" borderId="0" xfId="0" applyFont="1" applyFill="1" applyBorder="1">
      <alignment vertical="center"/>
    </xf>
    <xf numFmtId="0" fontId="29" fillId="0" borderId="29" xfId="0" applyFont="1" applyBorder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38" fontId="6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38" fontId="21" fillId="0" borderId="16" xfId="1" applyFont="1" applyFill="1" applyBorder="1" applyAlignment="1">
      <alignment vertical="center"/>
    </xf>
    <xf numFmtId="38" fontId="21" fillId="0" borderId="23" xfId="1" applyFont="1" applyFill="1" applyBorder="1">
      <alignment vertical="center"/>
    </xf>
    <xf numFmtId="38" fontId="21" fillId="0" borderId="14" xfId="1" applyFont="1" applyFill="1" applyBorder="1">
      <alignment vertical="center"/>
    </xf>
    <xf numFmtId="38" fontId="21" fillId="0" borderId="16" xfId="1" applyFont="1" applyFill="1" applyBorder="1">
      <alignment vertical="center"/>
    </xf>
    <xf numFmtId="0" fontId="0" fillId="0" borderId="0" xfId="0" applyAlignment="1">
      <alignment vertical="center" wrapText="1"/>
    </xf>
    <xf numFmtId="9" fontId="0" fillId="0" borderId="0" xfId="17" applyFo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0" fillId="5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38" fontId="0" fillId="4" borderId="16" xfId="1" applyFont="1" applyFill="1" applyBorder="1">
      <alignment vertical="center"/>
    </xf>
    <xf numFmtId="38" fontId="0" fillId="7" borderId="16" xfId="1" applyFont="1" applyFill="1" applyBorder="1">
      <alignment vertical="center"/>
    </xf>
    <xf numFmtId="10" fontId="0" fillId="0" borderId="0" xfId="17" applyNumberFormat="1" applyFont="1">
      <alignment vertical="center"/>
    </xf>
    <xf numFmtId="10" fontId="0" fillId="0" borderId="0" xfId="17" applyNumberFormat="1" applyFont="1" applyAlignment="1">
      <alignment vertical="center" wrapText="1"/>
    </xf>
    <xf numFmtId="10" fontId="0" fillId="4" borderId="16" xfId="17" applyNumberFormat="1" applyFont="1" applyFill="1" applyBorder="1" applyAlignment="1">
      <alignment horizontal="right" vertical="center"/>
    </xf>
    <xf numFmtId="10" fontId="28" fillId="0" borderId="16" xfId="17" applyNumberFormat="1" applyFont="1" applyBorder="1" applyAlignment="1">
      <alignment vertical="center"/>
    </xf>
    <xf numFmtId="0" fontId="0" fillId="6" borderId="14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0" fontId="0" fillId="4" borderId="11" xfId="17" applyNumberFormat="1" applyFont="1" applyFill="1" applyBorder="1" applyAlignment="1">
      <alignment horizontal="right" vertical="center"/>
    </xf>
    <xf numFmtId="38" fontId="0" fillId="4" borderId="11" xfId="1" applyFont="1" applyFill="1" applyBorder="1">
      <alignment vertical="center"/>
    </xf>
    <xf numFmtId="0" fontId="0" fillId="6" borderId="20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38" fontId="0" fillId="4" borderId="6" xfId="1" applyFont="1" applyFill="1" applyBorder="1" applyAlignment="1">
      <alignment vertical="center" wrapText="1"/>
    </xf>
    <xf numFmtId="38" fontId="0" fillId="4" borderId="14" xfId="1" applyFont="1" applyFill="1" applyBorder="1" applyAlignment="1">
      <alignment vertical="center" wrapText="1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0" fontId="0" fillId="6" borderId="8" xfId="0" applyFill="1" applyBorder="1" applyAlignment="1">
      <alignment vertical="center"/>
    </xf>
    <xf numFmtId="0" fontId="0" fillId="6" borderId="8" xfId="0" applyFill="1" applyBorder="1">
      <alignment vertical="center"/>
    </xf>
    <xf numFmtId="0" fontId="0" fillId="6" borderId="43" xfId="0" applyFill="1" applyBorder="1">
      <alignment vertical="center"/>
    </xf>
    <xf numFmtId="0" fontId="0" fillId="6" borderId="34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/>
    </xf>
    <xf numFmtId="38" fontId="0" fillId="4" borderId="33" xfId="1" applyFont="1" applyFill="1" applyBorder="1">
      <alignment vertical="center"/>
    </xf>
    <xf numFmtId="0" fontId="0" fillId="4" borderId="44" xfId="0" applyFill="1" applyBorder="1" applyAlignment="1">
      <alignment horizontal="center" vertical="center"/>
    </xf>
    <xf numFmtId="38" fontId="0" fillId="4" borderId="34" xfId="1" applyFont="1" applyFill="1" applyBorder="1">
      <alignment vertical="center"/>
    </xf>
    <xf numFmtId="0" fontId="0" fillId="7" borderId="45" xfId="0" applyFill="1" applyBorder="1" applyAlignment="1">
      <alignment vertical="center"/>
    </xf>
    <xf numFmtId="0" fontId="0" fillId="7" borderId="46" xfId="0" applyFill="1" applyBorder="1" applyAlignment="1">
      <alignment vertical="center"/>
    </xf>
    <xf numFmtId="0" fontId="0" fillId="7" borderId="47" xfId="0" applyFill="1" applyBorder="1" applyAlignment="1">
      <alignment vertical="center"/>
    </xf>
    <xf numFmtId="38" fontId="0" fillId="7" borderId="48" xfId="1" applyFont="1" applyFill="1" applyBorder="1">
      <alignment vertical="center"/>
    </xf>
    <xf numFmtId="38" fontId="0" fillId="7" borderId="47" xfId="1" applyFont="1" applyFill="1" applyBorder="1">
      <alignment vertical="center"/>
    </xf>
    <xf numFmtId="38" fontId="0" fillId="7" borderId="31" xfId="1" applyFont="1" applyFill="1" applyBorder="1">
      <alignment vertical="center"/>
    </xf>
    <xf numFmtId="38" fontId="0" fillId="7" borderId="35" xfId="1" applyFont="1" applyFill="1" applyBorder="1">
      <alignment vertical="center"/>
    </xf>
    <xf numFmtId="0" fontId="19" fillId="6" borderId="16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/>
    </xf>
    <xf numFmtId="0" fontId="29" fillId="0" borderId="11" xfId="0" applyFont="1" applyBorder="1">
      <alignment vertical="center"/>
    </xf>
    <xf numFmtId="38" fontId="18" fillId="0" borderId="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38" fontId="0" fillId="0" borderId="0" xfId="1" applyFont="1" applyBorder="1">
      <alignment vertical="center"/>
    </xf>
    <xf numFmtId="38" fontId="19" fillId="0" borderId="0" xfId="1" applyFont="1" applyBorder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38" fontId="9" fillId="0" borderId="12" xfId="1" applyFont="1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wrapText="1"/>
    </xf>
    <xf numFmtId="0" fontId="0" fillId="5" borderId="3" xfId="0" applyFill="1" applyBorder="1" applyAlignment="1">
      <alignment horizontal="center" vertical="center"/>
    </xf>
    <xf numFmtId="38" fontId="0" fillId="0" borderId="23" xfId="1" applyFont="1" applyBorder="1" applyAlignment="1">
      <alignment vertical="center" wrapText="1"/>
    </xf>
    <xf numFmtId="0" fontId="0" fillId="0" borderId="44" xfId="0" applyBorder="1">
      <alignment vertical="center"/>
    </xf>
    <xf numFmtId="0" fontId="0" fillId="6" borderId="50" xfId="0" applyFont="1" applyFill="1" applyBorder="1" applyAlignment="1">
      <alignment horizontal="center" vertical="center"/>
    </xf>
    <xf numFmtId="0" fontId="0" fillId="6" borderId="51" xfId="0" applyFont="1" applyFill="1" applyBorder="1" applyAlignment="1">
      <alignment horizontal="center" vertical="center"/>
    </xf>
    <xf numFmtId="0" fontId="0" fillId="3" borderId="52" xfId="0" applyFont="1" applyFill="1" applyBorder="1" applyAlignment="1">
      <alignment horizontal="center" vertical="center"/>
    </xf>
    <xf numFmtId="0" fontId="0" fillId="3" borderId="50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36" fillId="6" borderId="49" xfId="0" applyFont="1" applyFill="1" applyBorder="1" applyAlignment="1">
      <alignment horizontal="center" vertical="center" wrapText="1"/>
    </xf>
    <xf numFmtId="0" fontId="36" fillId="6" borderId="50" xfId="0" applyNumberFormat="1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8" fillId="6" borderId="16" xfId="3" applyFont="1" applyFill="1" applyBorder="1" applyAlignment="1">
      <alignment horizontal="center" vertical="center"/>
    </xf>
    <xf numFmtId="0" fontId="8" fillId="6" borderId="16" xfId="3" applyFont="1" applyFill="1" applyBorder="1" applyAlignment="1">
      <alignment horizontal="centerContinuous" vertical="center" wrapText="1"/>
    </xf>
    <xf numFmtId="0" fontId="8" fillId="6" borderId="16" xfId="3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77" fontId="16" fillId="2" borderId="0" xfId="1" applyNumberFormat="1" applyFont="1" applyFill="1" applyBorder="1">
      <alignment vertical="center"/>
    </xf>
    <xf numFmtId="177" fontId="16" fillId="2" borderId="0" xfId="1" applyNumberFormat="1" applyFont="1" applyFill="1" applyBorder="1" applyAlignment="1">
      <alignment horizontal="right" vertical="center"/>
    </xf>
    <xf numFmtId="38" fontId="29" fillId="6" borderId="16" xfId="1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33" fillId="0" borderId="16" xfId="2" applyFont="1" applyBorder="1">
      <alignment vertical="center"/>
    </xf>
    <xf numFmtId="0" fontId="33" fillId="0" borderId="16" xfId="2" applyFont="1" applyBorder="1" applyAlignment="1">
      <alignment horizontal="center" vertical="center"/>
    </xf>
    <xf numFmtId="0" fontId="33" fillId="6" borderId="16" xfId="2" applyFont="1" applyFill="1" applyBorder="1" applyAlignment="1">
      <alignment horizontal="center" vertical="center" wrapText="1"/>
    </xf>
    <xf numFmtId="41" fontId="6" fillId="0" borderId="16" xfId="1" applyNumberFormat="1" applyFont="1" applyBorder="1" applyAlignment="1">
      <alignment horizontal="right" vertical="center"/>
    </xf>
    <xf numFmtId="41" fontId="6" fillId="0" borderId="16" xfId="1" applyNumberFormat="1" applyFont="1" applyBorder="1" applyAlignment="1">
      <alignment horizontal="center" vertical="center"/>
    </xf>
    <xf numFmtId="41" fontId="6" fillId="0" borderId="16" xfId="1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41" fontId="33" fillId="0" borderId="16" xfId="1" applyNumberFormat="1" applyFont="1" applyBorder="1">
      <alignment vertical="center"/>
    </xf>
    <xf numFmtId="38" fontId="0" fillId="0" borderId="0" xfId="0" applyNumberFormat="1">
      <alignment vertical="center"/>
    </xf>
    <xf numFmtId="41" fontId="0" fillId="2" borderId="16" xfId="1" applyNumberFormat="1" applyFont="1" applyFill="1" applyBorder="1">
      <alignment vertical="center"/>
    </xf>
    <xf numFmtId="41" fontId="0" fillId="2" borderId="14" xfId="1" applyNumberFormat="1" applyFont="1" applyFill="1" applyBorder="1" applyAlignment="1">
      <alignment horizontal="right" vertical="center"/>
    </xf>
    <xf numFmtId="41" fontId="0" fillId="2" borderId="16" xfId="1" applyNumberFormat="1" applyFont="1" applyFill="1" applyBorder="1" applyAlignment="1">
      <alignment horizontal="right" vertical="center"/>
    </xf>
    <xf numFmtId="41" fontId="16" fillId="2" borderId="16" xfId="1" applyNumberFormat="1" applyFont="1" applyFill="1" applyBorder="1">
      <alignment vertical="center"/>
    </xf>
    <xf numFmtId="41" fontId="16" fillId="2" borderId="14" xfId="1" applyNumberFormat="1" applyFont="1" applyFill="1" applyBorder="1" applyAlignment="1">
      <alignment horizontal="right" vertical="center"/>
    </xf>
    <xf numFmtId="41" fontId="16" fillId="2" borderId="16" xfId="1" applyNumberFormat="1" applyFont="1" applyFill="1" applyBorder="1" applyAlignment="1">
      <alignment horizontal="right" vertical="center"/>
    </xf>
    <xf numFmtId="41" fontId="16" fillId="2" borderId="11" xfId="1" applyNumberFormat="1" applyFont="1" applyFill="1" applyBorder="1">
      <alignment vertical="center"/>
    </xf>
    <xf numFmtId="41" fontId="16" fillId="2" borderId="6" xfId="1" applyNumberFormat="1" applyFont="1" applyFill="1" applyBorder="1" applyAlignment="1">
      <alignment horizontal="right" vertical="center"/>
    </xf>
    <xf numFmtId="41" fontId="16" fillId="2" borderId="11" xfId="1" applyNumberFormat="1" applyFont="1" applyFill="1" applyBorder="1" applyAlignment="1">
      <alignment horizontal="right" vertical="center"/>
    </xf>
    <xf numFmtId="41" fontId="8" fillId="0" borderId="16" xfId="1" applyNumberFormat="1" applyFont="1" applyBorder="1" applyAlignment="1">
      <alignment vertical="center"/>
    </xf>
    <xf numFmtId="41" fontId="29" fillId="0" borderId="7" xfId="1" applyNumberFormat="1" applyFont="1" applyBorder="1">
      <alignment vertical="center"/>
    </xf>
    <xf numFmtId="41" fontId="29" fillId="0" borderId="3" xfId="1" applyNumberFormat="1" applyFont="1" applyBorder="1">
      <alignment vertical="center"/>
    </xf>
    <xf numFmtId="41" fontId="9" fillId="0" borderId="16" xfId="1" applyNumberFormat="1" applyFont="1" applyBorder="1">
      <alignment vertical="center"/>
    </xf>
    <xf numFmtId="41" fontId="28" fillId="0" borderId="17" xfId="1" applyNumberFormat="1" applyFont="1" applyBorder="1" applyAlignment="1">
      <alignment vertical="center"/>
    </xf>
    <xf numFmtId="41" fontId="28" fillId="0" borderId="16" xfId="1" applyNumberFormat="1" applyFont="1" applyBorder="1" applyAlignment="1">
      <alignment vertical="center"/>
    </xf>
    <xf numFmtId="41" fontId="28" fillId="0" borderId="23" xfId="1" applyNumberFormat="1" applyFont="1" applyBorder="1" applyAlignment="1">
      <alignment vertical="center"/>
    </xf>
    <xf numFmtId="41" fontId="28" fillId="0" borderId="23" xfId="1" applyNumberFormat="1" applyFont="1" applyBorder="1" applyAlignment="1">
      <alignment horizontal="center" vertical="center"/>
    </xf>
    <xf numFmtId="41" fontId="26" fillId="0" borderId="3" xfId="0" applyNumberFormat="1" applyFont="1" applyBorder="1" applyAlignment="1">
      <alignment horizontal="center" vertical="center"/>
    </xf>
    <xf numFmtId="41" fontId="21" fillId="0" borderId="16" xfId="1" applyNumberFormat="1" applyFont="1" applyFill="1" applyBorder="1" applyAlignment="1">
      <alignment vertical="center"/>
    </xf>
    <xf numFmtId="41" fontId="21" fillId="0" borderId="14" xfId="1" applyNumberFormat="1" applyFont="1" applyFill="1" applyBorder="1" applyAlignment="1">
      <alignment vertical="center"/>
    </xf>
    <xf numFmtId="41" fontId="21" fillId="0" borderId="23" xfId="1" applyNumberFormat="1" applyFont="1" applyFill="1" applyBorder="1" applyAlignment="1">
      <alignment vertical="center"/>
    </xf>
    <xf numFmtId="41" fontId="9" fillId="0" borderId="19" xfId="1" applyNumberFormat="1" applyFont="1" applyBorder="1" applyAlignment="1">
      <alignment vertical="center"/>
    </xf>
    <xf numFmtId="41" fontId="9" fillId="0" borderId="16" xfId="1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6" borderId="14" xfId="2" applyFont="1" applyFill="1" applyBorder="1" applyAlignment="1">
      <alignment horizontal="center" vertical="center" wrapText="1"/>
    </xf>
    <xf numFmtId="0" fontId="6" fillId="6" borderId="16" xfId="2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/>
    </xf>
    <xf numFmtId="0" fontId="6" fillId="0" borderId="16" xfId="2" applyFont="1" applyBorder="1" applyAlignment="1">
      <alignment horizontal="left" vertical="center" wrapText="1"/>
    </xf>
    <xf numFmtId="41" fontId="6" fillId="0" borderId="3" xfId="1" applyNumberFormat="1" applyFont="1" applyBorder="1" applyAlignment="1">
      <alignment vertical="center"/>
    </xf>
    <xf numFmtId="41" fontId="6" fillId="0" borderId="14" xfId="1" applyNumberFormat="1" applyFont="1" applyBorder="1" applyAlignment="1">
      <alignment vertical="center"/>
    </xf>
    <xf numFmtId="41" fontId="6" fillId="0" borderId="16" xfId="1" applyNumberFormat="1" applyFont="1" applyBorder="1" applyAlignment="1">
      <alignment vertical="center"/>
    </xf>
    <xf numFmtId="41" fontId="18" fillId="0" borderId="16" xfId="1" applyNumberFormat="1" applyFont="1" applyBorder="1" applyAlignment="1">
      <alignment vertical="center"/>
    </xf>
    <xf numFmtId="0" fontId="6" fillId="6" borderId="3" xfId="2" applyFont="1" applyFill="1" applyBorder="1" applyAlignment="1">
      <alignment horizontal="center" vertical="center" wrapText="1"/>
    </xf>
    <xf numFmtId="0" fontId="6" fillId="0" borderId="16" xfId="2" applyFont="1" applyBorder="1" applyAlignment="1">
      <alignment horizontal="left" vertical="center"/>
    </xf>
    <xf numFmtId="0" fontId="6" fillId="2" borderId="16" xfId="2" applyFont="1" applyFill="1" applyBorder="1" applyAlignment="1">
      <alignment horizontal="left" vertical="center" wrapText="1"/>
    </xf>
    <xf numFmtId="0" fontId="6" fillId="2" borderId="16" xfId="2" applyFont="1" applyFill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6" fillId="0" borderId="16" xfId="2" applyFont="1" applyFill="1" applyBorder="1" applyAlignment="1">
      <alignment horizontal="left" vertical="center"/>
    </xf>
    <xf numFmtId="41" fontId="6" fillId="0" borderId="3" xfId="1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vertical="center"/>
    </xf>
    <xf numFmtId="0" fontId="6" fillId="0" borderId="16" xfId="2" applyFont="1" applyFill="1" applyBorder="1" applyAlignment="1">
      <alignment horizontal="left" vertical="center" wrapText="1"/>
    </xf>
    <xf numFmtId="38" fontId="6" fillId="6" borderId="16" xfId="1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41" fontId="6" fillId="0" borderId="3" xfId="1" applyNumberFormat="1" applyFont="1" applyBorder="1" applyAlignment="1">
      <alignment horizontal="center" vertical="center"/>
    </xf>
    <xf numFmtId="41" fontId="6" fillId="0" borderId="14" xfId="1" applyNumberFormat="1" applyFont="1" applyBorder="1" applyAlignment="1">
      <alignment horizontal="center" vertical="center"/>
    </xf>
    <xf numFmtId="41" fontId="6" fillId="0" borderId="16" xfId="1" applyNumberFormat="1" applyFont="1" applyBorder="1" applyAlignment="1">
      <alignment horizontal="center" vertical="center"/>
    </xf>
    <xf numFmtId="41" fontId="18" fillId="0" borderId="16" xfId="1" applyNumberFormat="1" applyFont="1" applyBorder="1" applyAlignment="1">
      <alignment horizontal="center" vertical="center"/>
    </xf>
    <xf numFmtId="41" fontId="6" fillId="0" borderId="2" xfId="1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6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9" fontId="0" fillId="6" borderId="42" xfId="17" applyFont="1" applyFill="1" applyBorder="1" applyAlignment="1">
      <alignment horizontal="center" vertical="center" wrapText="1"/>
    </xf>
    <xf numFmtId="9" fontId="0" fillId="6" borderId="23" xfId="17" applyFont="1" applyFill="1" applyBorder="1" applyAlignment="1">
      <alignment horizontal="center" vertical="center" wrapText="1"/>
    </xf>
    <xf numFmtId="9" fontId="0" fillId="6" borderId="40" xfId="17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9" fontId="0" fillId="6" borderId="32" xfId="17" applyFont="1" applyFill="1" applyBorder="1" applyAlignment="1">
      <alignment horizontal="center" vertical="center"/>
    </xf>
    <xf numFmtId="9" fontId="0" fillId="6" borderId="16" xfId="17" applyFont="1" applyFill="1" applyBorder="1" applyAlignment="1">
      <alignment horizontal="center" vertical="center"/>
    </xf>
    <xf numFmtId="9" fontId="0" fillId="6" borderId="20" xfId="17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26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6" borderId="15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8" fillId="6" borderId="24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0" fontId="29" fillId="2" borderId="7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29" fillId="0" borderId="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8" fillId="0" borderId="18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/>
    </xf>
    <xf numFmtId="0" fontId="8" fillId="2" borderId="18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38" fontId="20" fillId="2" borderId="0" xfId="1" applyFont="1" applyFill="1" applyAlignment="1">
      <alignment horizontal="left" vertical="center" wrapText="1"/>
    </xf>
    <xf numFmtId="38" fontId="29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/>
    </xf>
    <xf numFmtId="0" fontId="0" fillId="6" borderId="14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41" fontId="0" fillId="0" borderId="0" xfId="0" applyNumberFormat="1">
      <alignment vertical="center"/>
    </xf>
    <xf numFmtId="41" fontId="9" fillId="0" borderId="18" xfId="1" applyNumberFormat="1" applyFont="1" applyBorder="1" applyAlignment="1">
      <alignment vertical="center"/>
    </xf>
  </cellXfs>
  <cellStyles count="18">
    <cellStyle name="パーセント" xfId="17" builtinId="5"/>
    <cellStyle name="桁区切り" xfId="1" builtinId="6"/>
    <cellStyle name="桁区切り 2" xfId="5" xr:uid="{00000000-0005-0000-0000-000002000000}"/>
    <cellStyle name="桁区切り 2 2" xfId="16" xr:uid="{00000000-0005-0000-0000-000003000000}"/>
    <cellStyle name="桁区切り 2 3" xfId="8" xr:uid="{00000000-0005-0000-0000-000004000000}"/>
    <cellStyle name="桁区切り 3" xfId="14" xr:uid="{00000000-0005-0000-0000-000005000000}"/>
    <cellStyle name="標準" xfId="0" builtinId="0"/>
    <cellStyle name="標準 2" xfId="2" xr:uid="{00000000-0005-0000-0000-000007000000}"/>
    <cellStyle name="標準 2 2" xfId="9" xr:uid="{00000000-0005-0000-0000-000008000000}"/>
    <cellStyle name="標準 2 3" xfId="10" xr:uid="{00000000-0005-0000-0000-000009000000}"/>
    <cellStyle name="標準 2 4" xfId="15" xr:uid="{00000000-0005-0000-0000-00000A000000}"/>
    <cellStyle name="標準 2 5" xfId="7" xr:uid="{00000000-0005-0000-0000-00000B000000}"/>
    <cellStyle name="標準 3" xfId="12" xr:uid="{00000000-0005-0000-0000-00000C000000}"/>
    <cellStyle name="標準 4" xfId="11" xr:uid="{00000000-0005-0000-0000-00000D000000}"/>
    <cellStyle name="標準 5" xfId="13" xr:uid="{00000000-0005-0000-0000-00000E000000}"/>
    <cellStyle name="標準 6" xfId="6" xr:uid="{00000000-0005-0000-0000-00000F000000}"/>
    <cellStyle name="標準_附属明細表PL・NW・WS　20060423修正版" xfId="3" xr:uid="{00000000-0005-0000-0000-000010000000}"/>
    <cellStyle name="標準１" xfId="4" xr:uid="{00000000-0005-0000-0000-000011000000}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view="pageBreakPreview" zoomScaleNormal="100" zoomScaleSheetLayoutView="100" workbookViewId="0">
      <selection activeCell="A14" sqref="A14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 x14ac:dyDescent="0.15">
      <c r="A1" s="196" t="s">
        <v>9</v>
      </c>
      <c r="B1" s="197"/>
      <c r="C1" s="197"/>
      <c r="D1" s="197"/>
      <c r="E1" s="197"/>
    </row>
    <row r="2" spans="1:19" ht="24.75" customHeight="1" x14ac:dyDescent="0.15">
      <c r="A2" s="198" t="s">
        <v>10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ht="19.5" customHeight="1" x14ac:dyDescent="0.15">
      <c r="A3" s="196" t="s">
        <v>11</v>
      </c>
      <c r="B3" s="197"/>
      <c r="C3" s="197"/>
      <c r="D3" s="197"/>
      <c r="E3" s="197"/>
      <c r="F3" s="197"/>
      <c r="G3" s="197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7.25" customHeight="1" x14ac:dyDescent="0.15">
      <c r="A4" s="199" t="s">
        <v>130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</row>
    <row r="5" spans="1:19" ht="16.5" customHeight="1" x14ac:dyDescent="0.15">
      <c r="A5" s="196" t="s">
        <v>12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</row>
    <row r="6" spans="1:19" ht="1.5" customHeight="1" x14ac:dyDescent="0.15"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</row>
    <row r="7" spans="1:19" ht="20.25" customHeight="1" x14ac:dyDescent="0.15">
      <c r="A7" s="3"/>
      <c r="B7" s="4" t="s">
        <v>13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 t="s">
        <v>177</v>
      </c>
      <c r="R7" s="6"/>
      <c r="S7" s="3"/>
    </row>
    <row r="8" spans="1:19" ht="37.5" customHeight="1" x14ac:dyDescent="0.15">
      <c r="A8" s="3"/>
      <c r="B8" s="202" t="s">
        <v>14</v>
      </c>
      <c r="C8" s="202"/>
      <c r="D8" s="210" t="s">
        <v>15</v>
      </c>
      <c r="E8" s="201"/>
      <c r="F8" s="210" t="s">
        <v>16</v>
      </c>
      <c r="G8" s="201"/>
      <c r="H8" s="210" t="s">
        <v>17</v>
      </c>
      <c r="I8" s="201"/>
      <c r="J8" s="210" t="s">
        <v>18</v>
      </c>
      <c r="K8" s="201"/>
      <c r="L8" s="210" t="s">
        <v>19</v>
      </c>
      <c r="M8" s="201"/>
      <c r="N8" s="201" t="s">
        <v>20</v>
      </c>
      <c r="O8" s="202"/>
      <c r="P8" s="203" t="s">
        <v>21</v>
      </c>
      <c r="Q8" s="204"/>
      <c r="R8" s="8"/>
      <c r="S8" s="3"/>
    </row>
    <row r="9" spans="1:19" ht="14.1" customHeight="1" x14ac:dyDescent="0.15">
      <c r="A9" s="3"/>
      <c r="B9" s="205" t="s">
        <v>22</v>
      </c>
      <c r="C9" s="205"/>
      <c r="D9" s="206">
        <f>SUM(D10:E18)</f>
        <v>18540378307</v>
      </c>
      <c r="E9" s="207"/>
      <c r="F9" s="206">
        <f>SUM(F10:G18)</f>
        <v>448365940</v>
      </c>
      <c r="G9" s="207"/>
      <c r="H9" s="206">
        <f>SUM(H10:I18)</f>
        <v>29216876</v>
      </c>
      <c r="I9" s="207"/>
      <c r="J9" s="206">
        <f>SUM(J10:K18)</f>
        <v>18959527371</v>
      </c>
      <c r="K9" s="207"/>
      <c r="L9" s="206">
        <f>SUM(L10:M18)</f>
        <v>13730398442</v>
      </c>
      <c r="M9" s="207"/>
      <c r="N9" s="207">
        <f>SUM(N10:O18)</f>
        <v>336097547</v>
      </c>
      <c r="O9" s="208"/>
      <c r="P9" s="209">
        <f>SUM(P10:Q18)</f>
        <v>5229128929</v>
      </c>
      <c r="Q9" s="209"/>
      <c r="R9" s="129"/>
      <c r="S9" s="3"/>
    </row>
    <row r="10" spans="1:19" ht="14.1" customHeight="1" x14ac:dyDescent="0.15">
      <c r="A10" s="3"/>
      <c r="B10" s="205" t="s">
        <v>23</v>
      </c>
      <c r="C10" s="205"/>
      <c r="D10" s="206">
        <v>1542629806</v>
      </c>
      <c r="E10" s="207"/>
      <c r="F10" s="206">
        <v>6490250</v>
      </c>
      <c r="G10" s="207"/>
      <c r="H10" s="206">
        <v>2876</v>
      </c>
      <c r="I10" s="207"/>
      <c r="J10" s="206">
        <f>D10+F10-H10</f>
        <v>1549117180</v>
      </c>
      <c r="K10" s="207"/>
      <c r="L10" s="206">
        <v>0</v>
      </c>
      <c r="M10" s="207"/>
      <c r="N10" s="207">
        <v>0</v>
      </c>
      <c r="O10" s="208"/>
      <c r="P10" s="209">
        <f>J10-L10</f>
        <v>1549117180</v>
      </c>
      <c r="Q10" s="209"/>
      <c r="R10" s="129"/>
      <c r="S10" s="3"/>
    </row>
    <row r="11" spans="1:19" ht="14.1" customHeight="1" x14ac:dyDescent="0.15">
      <c r="A11" s="3"/>
      <c r="B11" s="211" t="s">
        <v>24</v>
      </c>
      <c r="C11" s="211"/>
      <c r="D11" s="206">
        <v>0</v>
      </c>
      <c r="E11" s="207"/>
      <c r="F11" s="206">
        <v>0</v>
      </c>
      <c r="G11" s="207"/>
      <c r="H11" s="206">
        <v>0</v>
      </c>
      <c r="I11" s="207"/>
      <c r="J11" s="206">
        <f>D11+F11-H11</f>
        <v>0</v>
      </c>
      <c r="K11" s="207"/>
      <c r="L11" s="206">
        <v>0</v>
      </c>
      <c r="M11" s="207"/>
      <c r="N11" s="207">
        <v>0</v>
      </c>
      <c r="O11" s="208"/>
      <c r="P11" s="209">
        <f t="shared" ref="P11:P25" si="0">J11-L11</f>
        <v>0</v>
      </c>
      <c r="Q11" s="209"/>
      <c r="R11" s="129"/>
      <c r="S11" s="3"/>
    </row>
    <row r="12" spans="1:19" ht="14.1" customHeight="1" x14ac:dyDescent="0.15">
      <c r="A12" s="3"/>
      <c r="B12" s="211" t="s">
        <v>25</v>
      </c>
      <c r="C12" s="211"/>
      <c r="D12" s="206">
        <v>9638959875</v>
      </c>
      <c r="E12" s="207"/>
      <c r="F12" s="206">
        <v>7149600</v>
      </c>
      <c r="G12" s="207"/>
      <c r="H12" s="206">
        <v>0</v>
      </c>
      <c r="I12" s="207"/>
      <c r="J12" s="206">
        <f>D12+F12-H12</f>
        <v>9646109475</v>
      </c>
      <c r="K12" s="207"/>
      <c r="L12" s="206">
        <v>6825179150</v>
      </c>
      <c r="M12" s="207"/>
      <c r="N12" s="207">
        <v>149313615</v>
      </c>
      <c r="O12" s="208"/>
      <c r="P12" s="209">
        <f t="shared" si="0"/>
        <v>2820930325</v>
      </c>
      <c r="Q12" s="209"/>
      <c r="R12" s="129"/>
      <c r="S12" s="3"/>
    </row>
    <row r="13" spans="1:19" ht="14.1" customHeight="1" x14ac:dyDescent="0.15">
      <c r="A13" s="3"/>
      <c r="B13" s="205" t="s">
        <v>26</v>
      </c>
      <c r="C13" s="205"/>
      <c r="D13" s="206">
        <v>7329574626</v>
      </c>
      <c r="E13" s="207"/>
      <c r="F13" s="206">
        <v>0</v>
      </c>
      <c r="G13" s="207"/>
      <c r="H13" s="206">
        <v>0</v>
      </c>
      <c r="I13" s="207"/>
      <c r="J13" s="206">
        <f>D13+F13-H13</f>
        <v>7329574626</v>
      </c>
      <c r="K13" s="207"/>
      <c r="L13" s="206">
        <v>6905219292</v>
      </c>
      <c r="M13" s="207"/>
      <c r="N13" s="207">
        <v>186783932</v>
      </c>
      <c r="O13" s="208"/>
      <c r="P13" s="209">
        <f t="shared" si="0"/>
        <v>424355334</v>
      </c>
      <c r="Q13" s="209"/>
      <c r="R13" s="129"/>
      <c r="S13" s="3"/>
    </row>
    <row r="14" spans="1:19" ht="14.1" customHeight="1" x14ac:dyDescent="0.15">
      <c r="A14" s="3"/>
      <c r="B14" s="213" t="s">
        <v>27</v>
      </c>
      <c r="C14" s="213"/>
      <c r="D14" s="206">
        <v>0</v>
      </c>
      <c r="E14" s="207"/>
      <c r="F14" s="206">
        <v>0</v>
      </c>
      <c r="G14" s="207"/>
      <c r="H14" s="206">
        <v>0</v>
      </c>
      <c r="I14" s="207"/>
      <c r="J14" s="206">
        <f>D14+F14-H14</f>
        <v>0</v>
      </c>
      <c r="K14" s="207"/>
      <c r="L14" s="206">
        <v>0</v>
      </c>
      <c r="M14" s="207"/>
      <c r="N14" s="207">
        <v>0</v>
      </c>
      <c r="O14" s="208"/>
      <c r="P14" s="209">
        <f t="shared" si="0"/>
        <v>0</v>
      </c>
      <c r="Q14" s="209"/>
      <c r="R14" s="129"/>
      <c r="S14" s="3"/>
    </row>
    <row r="15" spans="1:19" ht="14.1" customHeight="1" x14ac:dyDescent="0.15">
      <c r="A15" s="3"/>
      <c r="B15" s="212" t="s">
        <v>28</v>
      </c>
      <c r="C15" s="212"/>
      <c r="D15" s="206">
        <v>0</v>
      </c>
      <c r="E15" s="207"/>
      <c r="F15" s="206">
        <v>0</v>
      </c>
      <c r="G15" s="207"/>
      <c r="H15" s="206">
        <v>0</v>
      </c>
      <c r="I15" s="207"/>
      <c r="J15" s="206">
        <f t="shared" ref="J15:J25" si="1">D15+F15-H15</f>
        <v>0</v>
      </c>
      <c r="K15" s="207"/>
      <c r="L15" s="206">
        <v>0</v>
      </c>
      <c r="M15" s="207"/>
      <c r="N15" s="207">
        <v>0</v>
      </c>
      <c r="O15" s="208"/>
      <c r="P15" s="209">
        <f t="shared" si="0"/>
        <v>0</v>
      </c>
      <c r="Q15" s="209"/>
      <c r="R15" s="129"/>
      <c r="S15" s="3"/>
    </row>
    <row r="16" spans="1:19" ht="14.1" customHeight="1" x14ac:dyDescent="0.15">
      <c r="A16" s="3"/>
      <c r="B16" s="213" t="s">
        <v>29</v>
      </c>
      <c r="C16" s="213"/>
      <c r="D16" s="206">
        <v>0</v>
      </c>
      <c r="E16" s="207"/>
      <c r="F16" s="206">
        <v>0</v>
      </c>
      <c r="G16" s="207"/>
      <c r="H16" s="206">
        <v>0</v>
      </c>
      <c r="I16" s="207"/>
      <c r="J16" s="206">
        <f t="shared" si="1"/>
        <v>0</v>
      </c>
      <c r="K16" s="207"/>
      <c r="L16" s="206">
        <v>0</v>
      </c>
      <c r="M16" s="207"/>
      <c r="N16" s="207">
        <v>0</v>
      </c>
      <c r="O16" s="208"/>
      <c r="P16" s="209">
        <f t="shared" si="0"/>
        <v>0</v>
      </c>
      <c r="Q16" s="209"/>
      <c r="R16" s="129"/>
      <c r="S16" s="3"/>
    </row>
    <row r="17" spans="1:19" ht="14.1" customHeight="1" x14ac:dyDescent="0.15">
      <c r="A17" s="3"/>
      <c r="B17" s="211" t="s">
        <v>30</v>
      </c>
      <c r="C17" s="211"/>
      <c r="D17" s="206">
        <v>0</v>
      </c>
      <c r="E17" s="207"/>
      <c r="F17" s="206">
        <v>0</v>
      </c>
      <c r="G17" s="207"/>
      <c r="H17" s="206">
        <v>0</v>
      </c>
      <c r="I17" s="207"/>
      <c r="J17" s="206">
        <f t="shared" si="1"/>
        <v>0</v>
      </c>
      <c r="K17" s="207"/>
      <c r="L17" s="206">
        <v>0</v>
      </c>
      <c r="M17" s="207"/>
      <c r="N17" s="207">
        <v>0</v>
      </c>
      <c r="O17" s="208"/>
      <c r="P17" s="209">
        <f t="shared" si="0"/>
        <v>0</v>
      </c>
      <c r="Q17" s="209"/>
      <c r="R17" s="129"/>
      <c r="S17" s="3"/>
    </row>
    <row r="18" spans="1:19" ht="14.1" customHeight="1" x14ac:dyDescent="0.15">
      <c r="A18" s="3"/>
      <c r="B18" s="211" t="s">
        <v>31</v>
      </c>
      <c r="C18" s="211"/>
      <c r="D18" s="206">
        <v>29214000</v>
      </c>
      <c r="E18" s="207"/>
      <c r="F18" s="206">
        <v>434726090</v>
      </c>
      <c r="G18" s="207"/>
      <c r="H18" s="206">
        <v>29214000</v>
      </c>
      <c r="I18" s="207"/>
      <c r="J18" s="206">
        <f t="shared" si="1"/>
        <v>434726090</v>
      </c>
      <c r="K18" s="207"/>
      <c r="L18" s="206">
        <v>0</v>
      </c>
      <c r="M18" s="207"/>
      <c r="N18" s="207">
        <v>0</v>
      </c>
      <c r="O18" s="208"/>
      <c r="P18" s="209">
        <f t="shared" si="0"/>
        <v>434726090</v>
      </c>
      <c r="Q18" s="209"/>
      <c r="R18" s="129"/>
      <c r="S18" s="3"/>
    </row>
    <row r="19" spans="1:19" ht="14.1" customHeight="1" x14ac:dyDescent="0.15">
      <c r="A19" s="3"/>
      <c r="B19" s="214" t="s">
        <v>32</v>
      </c>
      <c r="C19" s="214"/>
      <c r="D19" s="206">
        <f>SUM(D20:E24)</f>
        <v>1259532931</v>
      </c>
      <c r="E19" s="207"/>
      <c r="F19" s="206">
        <f>SUM(F20:G24)</f>
        <v>0</v>
      </c>
      <c r="G19" s="207"/>
      <c r="H19" s="206">
        <f>SUM(H20:I24)</f>
        <v>0</v>
      </c>
      <c r="I19" s="207"/>
      <c r="J19" s="206">
        <f>SUM(J20:K24)</f>
        <v>1259532931</v>
      </c>
      <c r="K19" s="207"/>
      <c r="L19" s="206">
        <f>SUM(L20:M24)</f>
        <v>516774112</v>
      </c>
      <c r="M19" s="207"/>
      <c r="N19" s="207">
        <f>SUM(N20:O24)</f>
        <v>129193528</v>
      </c>
      <c r="O19" s="208"/>
      <c r="P19" s="209">
        <f>SUM(P20:Q24)</f>
        <v>742758819</v>
      </c>
      <c r="Q19" s="209"/>
      <c r="R19" s="129"/>
      <c r="S19" s="3"/>
    </row>
    <row r="20" spans="1:19" ht="14.1" customHeight="1" x14ac:dyDescent="0.15">
      <c r="A20" s="3"/>
      <c r="B20" s="205" t="s">
        <v>33</v>
      </c>
      <c r="C20" s="205"/>
      <c r="D20" s="206">
        <v>0</v>
      </c>
      <c r="E20" s="207"/>
      <c r="F20" s="206">
        <v>0</v>
      </c>
      <c r="G20" s="207"/>
      <c r="H20" s="206">
        <v>0</v>
      </c>
      <c r="I20" s="207"/>
      <c r="J20" s="206">
        <f t="shared" si="1"/>
        <v>0</v>
      </c>
      <c r="K20" s="207"/>
      <c r="L20" s="206">
        <v>0</v>
      </c>
      <c r="M20" s="207"/>
      <c r="N20" s="207">
        <v>0</v>
      </c>
      <c r="O20" s="208"/>
      <c r="P20" s="209">
        <f t="shared" si="0"/>
        <v>0</v>
      </c>
      <c r="Q20" s="209"/>
      <c r="R20" s="129"/>
      <c r="S20" s="3"/>
    </row>
    <row r="21" spans="1:19" ht="14.1" customHeight="1" x14ac:dyDescent="0.15">
      <c r="A21" s="3"/>
      <c r="B21" s="215" t="s">
        <v>34</v>
      </c>
      <c r="C21" s="215"/>
      <c r="D21" s="216">
        <v>0</v>
      </c>
      <c r="E21" s="217"/>
      <c r="F21" s="216">
        <v>0</v>
      </c>
      <c r="G21" s="217"/>
      <c r="H21" s="216">
        <v>0</v>
      </c>
      <c r="I21" s="217"/>
      <c r="J21" s="216">
        <f t="shared" si="1"/>
        <v>0</v>
      </c>
      <c r="K21" s="217"/>
      <c r="L21" s="206">
        <v>0</v>
      </c>
      <c r="M21" s="207"/>
      <c r="N21" s="207">
        <v>0</v>
      </c>
      <c r="O21" s="208"/>
      <c r="P21" s="209">
        <f t="shared" si="0"/>
        <v>0</v>
      </c>
      <c r="Q21" s="209"/>
      <c r="R21" s="129"/>
      <c r="S21" s="3"/>
    </row>
    <row r="22" spans="1:19" ht="14.1" customHeight="1" x14ac:dyDescent="0.15">
      <c r="A22" s="3"/>
      <c r="B22" s="218" t="s">
        <v>26</v>
      </c>
      <c r="C22" s="218"/>
      <c r="D22" s="216">
        <v>1259532931</v>
      </c>
      <c r="E22" s="217"/>
      <c r="F22" s="216">
        <v>0</v>
      </c>
      <c r="G22" s="217"/>
      <c r="H22" s="216">
        <v>0</v>
      </c>
      <c r="I22" s="217"/>
      <c r="J22" s="216">
        <f t="shared" si="1"/>
        <v>1259532931</v>
      </c>
      <c r="K22" s="217"/>
      <c r="L22" s="206">
        <v>516774112</v>
      </c>
      <c r="M22" s="207"/>
      <c r="N22" s="207">
        <v>129193528</v>
      </c>
      <c r="O22" s="208"/>
      <c r="P22" s="209">
        <f t="shared" si="0"/>
        <v>742758819</v>
      </c>
      <c r="Q22" s="209"/>
      <c r="R22" s="129"/>
      <c r="S22" s="3"/>
    </row>
    <row r="23" spans="1:19" ht="14.1" customHeight="1" x14ac:dyDescent="0.15">
      <c r="A23" s="3"/>
      <c r="B23" s="218" t="s">
        <v>30</v>
      </c>
      <c r="C23" s="218"/>
      <c r="D23" s="216">
        <v>0</v>
      </c>
      <c r="E23" s="217"/>
      <c r="F23" s="216">
        <v>0</v>
      </c>
      <c r="G23" s="217"/>
      <c r="H23" s="216">
        <v>0</v>
      </c>
      <c r="I23" s="217"/>
      <c r="J23" s="216">
        <f t="shared" si="1"/>
        <v>0</v>
      </c>
      <c r="K23" s="217"/>
      <c r="L23" s="206">
        <v>0</v>
      </c>
      <c r="M23" s="207"/>
      <c r="N23" s="207">
        <v>0</v>
      </c>
      <c r="O23" s="208"/>
      <c r="P23" s="209">
        <f t="shared" si="0"/>
        <v>0</v>
      </c>
      <c r="Q23" s="209"/>
      <c r="R23" s="129"/>
      <c r="S23" s="3"/>
    </row>
    <row r="24" spans="1:19" ht="14.1" customHeight="1" x14ac:dyDescent="0.15">
      <c r="A24" s="3"/>
      <c r="B24" s="215" t="s">
        <v>31</v>
      </c>
      <c r="C24" s="215"/>
      <c r="D24" s="216">
        <v>0</v>
      </c>
      <c r="E24" s="217"/>
      <c r="F24" s="216">
        <v>0</v>
      </c>
      <c r="G24" s="217"/>
      <c r="H24" s="216">
        <v>0</v>
      </c>
      <c r="I24" s="217"/>
      <c r="J24" s="216">
        <f>D24+F24-H24</f>
        <v>0</v>
      </c>
      <c r="K24" s="217"/>
      <c r="L24" s="206">
        <v>0</v>
      </c>
      <c r="M24" s="207"/>
      <c r="N24" s="207">
        <v>0</v>
      </c>
      <c r="O24" s="208"/>
      <c r="P24" s="209">
        <f t="shared" si="0"/>
        <v>0</v>
      </c>
      <c r="Q24" s="209"/>
      <c r="R24" s="129"/>
      <c r="S24" s="3"/>
    </row>
    <row r="25" spans="1:19" ht="14.1" customHeight="1" x14ac:dyDescent="0.15">
      <c r="A25" s="3"/>
      <c r="B25" s="218" t="s">
        <v>35</v>
      </c>
      <c r="C25" s="218"/>
      <c r="D25" s="216">
        <v>1986671037</v>
      </c>
      <c r="E25" s="217"/>
      <c r="F25" s="216">
        <v>110251265</v>
      </c>
      <c r="G25" s="217"/>
      <c r="H25" s="216">
        <v>105934500</v>
      </c>
      <c r="I25" s="217"/>
      <c r="J25" s="216">
        <f t="shared" si="1"/>
        <v>1990987802</v>
      </c>
      <c r="K25" s="217"/>
      <c r="L25" s="206">
        <v>1543220283</v>
      </c>
      <c r="M25" s="207"/>
      <c r="N25" s="207">
        <v>164270378</v>
      </c>
      <c r="O25" s="208"/>
      <c r="P25" s="209">
        <f t="shared" si="0"/>
        <v>447767519</v>
      </c>
      <c r="Q25" s="209"/>
      <c r="R25" s="129"/>
      <c r="S25" s="3"/>
    </row>
    <row r="26" spans="1:19" ht="14.1" customHeight="1" x14ac:dyDescent="0.15">
      <c r="A26" s="3"/>
      <c r="B26" s="220" t="s">
        <v>6</v>
      </c>
      <c r="C26" s="221"/>
      <c r="D26" s="206">
        <f>D9+D19+D25</f>
        <v>21786582275</v>
      </c>
      <c r="E26" s="207"/>
      <c r="F26" s="206">
        <f>F9+F19+F25</f>
        <v>558617205</v>
      </c>
      <c r="G26" s="207"/>
      <c r="H26" s="206">
        <f>H9+H19+H25</f>
        <v>135151376</v>
      </c>
      <c r="I26" s="207"/>
      <c r="J26" s="206">
        <f>J9+J19+J25</f>
        <v>22210048104</v>
      </c>
      <c r="K26" s="207"/>
      <c r="L26" s="206">
        <f>L9+L19+L25</f>
        <v>15790392837</v>
      </c>
      <c r="M26" s="207"/>
      <c r="N26" s="207">
        <f>N9+N19+N25</f>
        <v>629561453</v>
      </c>
      <c r="O26" s="208"/>
      <c r="P26" s="209">
        <f>P9+P19+P25</f>
        <v>6419655267</v>
      </c>
      <c r="Q26" s="209"/>
      <c r="R26" s="129"/>
      <c r="S26" s="3"/>
    </row>
    <row r="27" spans="1:19" ht="8.4499999999999993" customHeight="1" x14ac:dyDescent="0.15">
      <c r="A27" s="3"/>
      <c r="B27" s="9"/>
      <c r="C27" s="10"/>
      <c r="D27" s="130"/>
      <c r="E27" s="130"/>
      <c r="F27" s="130"/>
      <c r="G27" s="130"/>
      <c r="H27" s="130"/>
      <c r="I27" s="130"/>
      <c r="J27" s="130"/>
      <c r="K27" s="130"/>
      <c r="L27" s="131"/>
      <c r="M27" s="131"/>
      <c r="N27" s="131"/>
      <c r="O27" s="131"/>
      <c r="P27" s="132"/>
      <c r="Q27" s="132"/>
      <c r="R27" s="132"/>
      <c r="S27" s="3"/>
    </row>
    <row r="28" spans="1:19" ht="20.25" customHeight="1" x14ac:dyDescent="0.15">
      <c r="A28" s="3"/>
      <c r="B28" s="11" t="s">
        <v>131</v>
      </c>
      <c r="C28" s="12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4"/>
      <c r="P28" s="134"/>
      <c r="Q28" s="134"/>
      <c r="R28" s="135" t="s">
        <v>177</v>
      </c>
      <c r="S28" s="3"/>
    </row>
    <row r="29" spans="1:19" ht="12.95" customHeight="1" x14ac:dyDescent="0.15">
      <c r="A29" s="3"/>
      <c r="B29" s="202" t="s">
        <v>14</v>
      </c>
      <c r="C29" s="202"/>
      <c r="D29" s="219" t="s">
        <v>36</v>
      </c>
      <c r="E29" s="219"/>
      <c r="F29" s="219" t="s">
        <v>37</v>
      </c>
      <c r="G29" s="219"/>
      <c r="H29" s="219" t="s">
        <v>38</v>
      </c>
      <c r="I29" s="219"/>
      <c r="J29" s="219" t="s">
        <v>39</v>
      </c>
      <c r="K29" s="219"/>
      <c r="L29" s="219" t="s">
        <v>40</v>
      </c>
      <c r="M29" s="219"/>
      <c r="N29" s="219" t="s">
        <v>41</v>
      </c>
      <c r="O29" s="219"/>
      <c r="P29" s="219" t="s">
        <v>42</v>
      </c>
      <c r="Q29" s="219"/>
      <c r="R29" s="219" t="s">
        <v>43</v>
      </c>
      <c r="S29" s="3"/>
    </row>
    <row r="30" spans="1:19" ht="12.95" customHeight="1" x14ac:dyDescent="0.15">
      <c r="A30" s="3"/>
      <c r="B30" s="202"/>
      <c r="C30" s="202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3"/>
    </row>
    <row r="31" spans="1:19" ht="14.1" customHeight="1" x14ac:dyDescent="0.15">
      <c r="A31" s="3"/>
      <c r="B31" s="222" t="s">
        <v>22</v>
      </c>
      <c r="C31" s="223"/>
      <c r="D31" s="224">
        <f>SUM(D32:E40)</f>
        <v>0</v>
      </c>
      <c r="E31" s="225"/>
      <c r="F31" s="224">
        <f>SUM(F32:G40)</f>
        <v>0</v>
      </c>
      <c r="G31" s="225"/>
      <c r="H31" s="224">
        <f>SUM(H32:I40)</f>
        <v>0</v>
      </c>
      <c r="I31" s="225"/>
      <c r="J31" s="224">
        <f>SUM(J32:K40)</f>
        <v>3137733260</v>
      </c>
      <c r="K31" s="225"/>
      <c r="L31" s="224">
        <f>SUM(L32:M40)</f>
        <v>0</v>
      </c>
      <c r="M31" s="225"/>
      <c r="N31" s="224">
        <f>SUM(N32:O40)</f>
        <v>1800850328</v>
      </c>
      <c r="O31" s="225"/>
      <c r="P31" s="224">
        <f>SUM(P32:Q40)</f>
        <v>290545341</v>
      </c>
      <c r="Q31" s="225"/>
      <c r="R31" s="168">
        <f>SUM(R32:S40)</f>
        <v>5229128929</v>
      </c>
      <c r="S31" s="3"/>
    </row>
    <row r="32" spans="1:19" ht="14.1" customHeight="1" x14ac:dyDescent="0.15">
      <c r="A32" s="3"/>
      <c r="B32" s="211" t="s">
        <v>33</v>
      </c>
      <c r="C32" s="211"/>
      <c r="D32" s="224">
        <v>0</v>
      </c>
      <c r="E32" s="225"/>
      <c r="F32" s="224">
        <v>0</v>
      </c>
      <c r="G32" s="225"/>
      <c r="H32" s="224">
        <v>0</v>
      </c>
      <c r="I32" s="225"/>
      <c r="J32" s="224">
        <v>844789010</v>
      </c>
      <c r="K32" s="225"/>
      <c r="L32" s="224">
        <v>0</v>
      </c>
      <c r="M32" s="225"/>
      <c r="N32" s="224">
        <v>504420709</v>
      </c>
      <c r="O32" s="225"/>
      <c r="P32" s="224">
        <v>199907461</v>
      </c>
      <c r="Q32" s="225"/>
      <c r="R32" s="167">
        <f>SUM(D32:Q32)</f>
        <v>1549117180</v>
      </c>
      <c r="S32" s="3"/>
    </row>
    <row r="33" spans="1:19" ht="14.1" customHeight="1" x14ac:dyDescent="0.15">
      <c r="A33" s="3"/>
      <c r="B33" s="211" t="s">
        <v>24</v>
      </c>
      <c r="C33" s="211"/>
      <c r="D33" s="224">
        <v>0</v>
      </c>
      <c r="E33" s="225"/>
      <c r="F33" s="224">
        <v>0</v>
      </c>
      <c r="G33" s="225"/>
      <c r="H33" s="224">
        <v>0</v>
      </c>
      <c r="I33" s="225"/>
      <c r="J33" s="224">
        <v>0</v>
      </c>
      <c r="K33" s="225"/>
      <c r="L33" s="224">
        <v>0</v>
      </c>
      <c r="M33" s="225"/>
      <c r="N33" s="224">
        <v>0</v>
      </c>
      <c r="O33" s="225"/>
      <c r="P33" s="224">
        <v>0</v>
      </c>
      <c r="Q33" s="225"/>
      <c r="R33" s="169">
        <f t="shared" ref="R33:R47" si="2">SUM(D33:Q33)</f>
        <v>0</v>
      </c>
      <c r="S33" s="3"/>
    </row>
    <row r="34" spans="1:19" ht="14.1" customHeight="1" x14ac:dyDescent="0.15">
      <c r="A34" s="3"/>
      <c r="B34" s="205" t="s">
        <v>25</v>
      </c>
      <c r="C34" s="205"/>
      <c r="D34" s="224">
        <v>0</v>
      </c>
      <c r="E34" s="225"/>
      <c r="F34" s="224">
        <v>0</v>
      </c>
      <c r="G34" s="225"/>
      <c r="H34" s="224">
        <v>0</v>
      </c>
      <c r="I34" s="225"/>
      <c r="J34" s="224">
        <v>1798229406</v>
      </c>
      <c r="K34" s="225"/>
      <c r="L34" s="224">
        <v>0</v>
      </c>
      <c r="M34" s="225"/>
      <c r="N34" s="224">
        <v>932063039</v>
      </c>
      <c r="O34" s="225"/>
      <c r="P34" s="224">
        <v>90637880</v>
      </c>
      <c r="Q34" s="225"/>
      <c r="R34" s="169">
        <f t="shared" si="2"/>
        <v>2820930325</v>
      </c>
      <c r="S34" s="3"/>
    </row>
    <row r="35" spans="1:19" ht="14.1" customHeight="1" x14ac:dyDescent="0.15">
      <c r="A35" s="3"/>
      <c r="B35" s="211" t="s">
        <v>26</v>
      </c>
      <c r="C35" s="211"/>
      <c r="D35" s="224">
        <v>0</v>
      </c>
      <c r="E35" s="225"/>
      <c r="F35" s="224">
        <v>0</v>
      </c>
      <c r="G35" s="225"/>
      <c r="H35" s="224">
        <v>0</v>
      </c>
      <c r="I35" s="225"/>
      <c r="J35" s="224">
        <v>258326474</v>
      </c>
      <c r="K35" s="225"/>
      <c r="L35" s="224">
        <v>0</v>
      </c>
      <c r="M35" s="225"/>
      <c r="N35" s="224">
        <v>166028860</v>
      </c>
      <c r="O35" s="225"/>
      <c r="P35" s="224">
        <v>0</v>
      </c>
      <c r="Q35" s="225"/>
      <c r="R35" s="169">
        <f t="shared" si="2"/>
        <v>424355334</v>
      </c>
      <c r="S35" s="3"/>
    </row>
    <row r="36" spans="1:19" ht="14.1" customHeight="1" x14ac:dyDescent="0.15">
      <c r="A36" s="3"/>
      <c r="B36" s="213" t="s">
        <v>27</v>
      </c>
      <c r="C36" s="213"/>
      <c r="D36" s="224">
        <v>0</v>
      </c>
      <c r="E36" s="225"/>
      <c r="F36" s="224">
        <v>0</v>
      </c>
      <c r="G36" s="225"/>
      <c r="H36" s="224">
        <v>0</v>
      </c>
      <c r="I36" s="225"/>
      <c r="J36" s="224">
        <v>0</v>
      </c>
      <c r="K36" s="225"/>
      <c r="L36" s="224">
        <v>0</v>
      </c>
      <c r="M36" s="228"/>
      <c r="N36" s="226">
        <v>0</v>
      </c>
      <c r="O36" s="226"/>
      <c r="P36" s="227">
        <v>0</v>
      </c>
      <c r="Q36" s="227"/>
      <c r="R36" s="169">
        <f t="shared" si="2"/>
        <v>0</v>
      </c>
      <c r="S36" s="3"/>
    </row>
    <row r="37" spans="1:19" ht="14.1" customHeight="1" x14ac:dyDescent="0.15">
      <c r="A37" s="3"/>
      <c r="B37" s="212" t="s">
        <v>28</v>
      </c>
      <c r="C37" s="212"/>
      <c r="D37" s="224">
        <v>0</v>
      </c>
      <c r="E37" s="225"/>
      <c r="F37" s="224">
        <v>0</v>
      </c>
      <c r="G37" s="225"/>
      <c r="H37" s="224">
        <v>0</v>
      </c>
      <c r="I37" s="225"/>
      <c r="J37" s="224">
        <v>0</v>
      </c>
      <c r="K37" s="225"/>
      <c r="L37" s="224">
        <v>0</v>
      </c>
      <c r="M37" s="228"/>
      <c r="N37" s="226">
        <v>0</v>
      </c>
      <c r="O37" s="226"/>
      <c r="P37" s="227">
        <v>0</v>
      </c>
      <c r="Q37" s="227"/>
      <c r="R37" s="169">
        <f t="shared" si="2"/>
        <v>0</v>
      </c>
      <c r="S37" s="3"/>
    </row>
    <row r="38" spans="1:19" ht="14.1" customHeight="1" x14ac:dyDescent="0.15">
      <c r="A38" s="3"/>
      <c r="B38" s="213" t="s">
        <v>29</v>
      </c>
      <c r="C38" s="213"/>
      <c r="D38" s="224">
        <v>0</v>
      </c>
      <c r="E38" s="225"/>
      <c r="F38" s="224">
        <v>0</v>
      </c>
      <c r="G38" s="225"/>
      <c r="H38" s="224">
        <v>0</v>
      </c>
      <c r="I38" s="225"/>
      <c r="J38" s="224">
        <v>0</v>
      </c>
      <c r="K38" s="225"/>
      <c r="L38" s="224">
        <v>0</v>
      </c>
      <c r="M38" s="228"/>
      <c r="N38" s="226">
        <v>0</v>
      </c>
      <c r="O38" s="226"/>
      <c r="P38" s="227">
        <v>0</v>
      </c>
      <c r="Q38" s="227"/>
      <c r="R38" s="169">
        <f t="shared" si="2"/>
        <v>0</v>
      </c>
      <c r="S38" s="3"/>
    </row>
    <row r="39" spans="1:19" ht="14.1" customHeight="1" x14ac:dyDescent="0.15">
      <c r="A39" s="3"/>
      <c r="B39" s="211" t="s">
        <v>30</v>
      </c>
      <c r="C39" s="211"/>
      <c r="D39" s="224">
        <v>0</v>
      </c>
      <c r="E39" s="225"/>
      <c r="F39" s="224">
        <v>0</v>
      </c>
      <c r="G39" s="225"/>
      <c r="H39" s="224">
        <v>0</v>
      </c>
      <c r="I39" s="225"/>
      <c r="J39" s="224">
        <v>0</v>
      </c>
      <c r="K39" s="225"/>
      <c r="L39" s="224">
        <v>0</v>
      </c>
      <c r="M39" s="225"/>
      <c r="N39" s="224">
        <v>0</v>
      </c>
      <c r="O39" s="225"/>
      <c r="P39" s="224">
        <v>0</v>
      </c>
      <c r="Q39" s="225"/>
      <c r="R39" s="169">
        <f t="shared" si="2"/>
        <v>0</v>
      </c>
      <c r="S39" s="3"/>
    </row>
    <row r="40" spans="1:19" ht="14.1" customHeight="1" x14ac:dyDescent="0.15">
      <c r="A40" s="3"/>
      <c r="B40" s="211" t="s">
        <v>31</v>
      </c>
      <c r="C40" s="211"/>
      <c r="D40" s="224">
        <v>0</v>
      </c>
      <c r="E40" s="225"/>
      <c r="F40" s="224">
        <v>0</v>
      </c>
      <c r="G40" s="225"/>
      <c r="H40" s="224">
        <v>0</v>
      </c>
      <c r="I40" s="225"/>
      <c r="J40" s="224">
        <v>236388370</v>
      </c>
      <c r="K40" s="225"/>
      <c r="L40" s="224">
        <v>0</v>
      </c>
      <c r="M40" s="225"/>
      <c r="N40" s="224">
        <v>198337720</v>
      </c>
      <c r="O40" s="225"/>
      <c r="P40" s="224">
        <v>0</v>
      </c>
      <c r="Q40" s="225"/>
      <c r="R40" s="169">
        <f t="shared" si="2"/>
        <v>434726090</v>
      </c>
      <c r="S40" s="3"/>
    </row>
    <row r="41" spans="1:19" ht="14.1" customHeight="1" x14ac:dyDescent="0.15">
      <c r="A41" s="3"/>
      <c r="B41" s="229" t="s">
        <v>32</v>
      </c>
      <c r="C41" s="230"/>
      <c r="D41" s="224">
        <f>SUM(D42:E46)</f>
        <v>0</v>
      </c>
      <c r="E41" s="225"/>
      <c r="F41" s="224">
        <f>SUM(F42:G46)</f>
        <v>0</v>
      </c>
      <c r="G41" s="225"/>
      <c r="H41" s="224">
        <f>SUM(H42:I46)</f>
        <v>0</v>
      </c>
      <c r="I41" s="225"/>
      <c r="J41" s="224">
        <f>SUM(J42:K46)</f>
        <v>0</v>
      </c>
      <c r="K41" s="225"/>
      <c r="L41" s="224">
        <f>SUM(L42:M46)</f>
        <v>0</v>
      </c>
      <c r="M41" s="225"/>
      <c r="N41" s="225">
        <f>SUM(N42:O46)</f>
        <v>742758819</v>
      </c>
      <c r="O41" s="226"/>
      <c r="P41" s="227">
        <f>SUM(P42:Q46)</f>
        <v>0</v>
      </c>
      <c r="Q41" s="227"/>
      <c r="R41" s="169">
        <f>SUM(R42:S46)</f>
        <v>742758819</v>
      </c>
      <c r="S41" s="13"/>
    </row>
    <row r="42" spans="1:19" ht="14.1" customHeight="1" x14ac:dyDescent="0.15">
      <c r="A42" s="3"/>
      <c r="B42" s="211" t="s">
        <v>33</v>
      </c>
      <c r="C42" s="211"/>
      <c r="D42" s="224">
        <v>0</v>
      </c>
      <c r="E42" s="225"/>
      <c r="F42" s="224">
        <v>0</v>
      </c>
      <c r="G42" s="225"/>
      <c r="H42" s="224">
        <v>0</v>
      </c>
      <c r="I42" s="225"/>
      <c r="J42" s="224">
        <v>0</v>
      </c>
      <c r="K42" s="225"/>
      <c r="L42" s="224">
        <v>0</v>
      </c>
      <c r="M42" s="225"/>
      <c r="N42" s="224">
        <v>0</v>
      </c>
      <c r="O42" s="225"/>
      <c r="P42" s="224">
        <v>0</v>
      </c>
      <c r="Q42" s="225"/>
      <c r="R42" s="169">
        <f t="shared" si="2"/>
        <v>0</v>
      </c>
      <c r="S42" s="3"/>
    </row>
    <row r="43" spans="1:19" ht="14.1" customHeight="1" x14ac:dyDescent="0.15">
      <c r="A43" s="3"/>
      <c r="B43" s="211" t="s">
        <v>34</v>
      </c>
      <c r="C43" s="211"/>
      <c r="D43" s="224">
        <v>0</v>
      </c>
      <c r="E43" s="225"/>
      <c r="F43" s="224">
        <v>0</v>
      </c>
      <c r="G43" s="225"/>
      <c r="H43" s="224">
        <v>0</v>
      </c>
      <c r="I43" s="225"/>
      <c r="J43" s="224">
        <v>0</v>
      </c>
      <c r="K43" s="225"/>
      <c r="L43" s="224">
        <v>0</v>
      </c>
      <c r="M43" s="225"/>
      <c r="N43" s="224">
        <v>0</v>
      </c>
      <c r="O43" s="225"/>
      <c r="P43" s="224">
        <v>0</v>
      </c>
      <c r="Q43" s="225"/>
      <c r="R43" s="169">
        <f t="shared" si="2"/>
        <v>0</v>
      </c>
      <c r="S43" s="3"/>
    </row>
    <row r="44" spans="1:19" ht="14.1" customHeight="1" x14ac:dyDescent="0.15">
      <c r="A44" s="3"/>
      <c r="B44" s="205" t="s">
        <v>26</v>
      </c>
      <c r="C44" s="205"/>
      <c r="D44" s="224">
        <v>0</v>
      </c>
      <c r="E44" s="225"/>
      <c r="F44" s="224">
        <v>0</v>
      </c>
      <c r="G44" s="225"/>
      <c r="H44" s="224">
        <v>0</v>
      </c>
      <c r="I44" s="225"/>
      <c r="J44" s="224">
        <v>0</v>
      </c>
      <c r="K44" s="225"/>
      <c r="L44" s="224">
        <v>0</v>
      </c>
      <c r="M44" s="225"/>
      <c r="N44" s="224">
        <v>742758819</v>
      </c>
      <c r="O44" s="225"/>
      <c r="P44" s="224">
        <v>0</v>
      </c>
      <c r="Q44" s="225"/>
      <c r="R44" s="169">
        <f t="shared" si="2"/>
        <v>742758819</v>
      </c>
      <c r="S44" s="3"/>
    </row>
    <row r="45" spans="1:19" ht="14.1" customHeight="1" x14ac:dyDescent="0.15">
      <c r="A45" s="3"/>
      <c r="B45" s="211" t="s">
        <v>30</v>
      </c>
      <c r="C45" s="211"/>
      <c r="D45" s="224">
        <v>0</v>
      </c>
      <c r="E45" s="225"/>
      <c r="F45" s="224">
        <v>0</v>
      </c>
      <c r="G45" s="225"/>
      <c r="H45" s="224">
        <v>0</v>
      </c>
      <c r="I45" s="225"/>
      <c r="J45" s="224">
        <v>0</v>
      </c>
      <c r="K45" s="225"/>
      <c r="L45" s="224">
        <v>0</v>
      </c>
      <c r="M45" s="225"/>
      <c r="N45" s="224">
        <v>0</v>
      </c>
      <c r="O45" s="225"/>
      <c r="P45" s="224">
        <v>0</v>
      </c>
      <c r="Q45" s="225"/>
      <c r="R45" s="169">
        <f t="shared" si="2"/>
        <v>0</v>
      </c>
      <c r="S45" s="3"/>
    </row>
    <row r="46" spans="1:19" ht="14.1" customHeight="1" x14ac:dyDescent="0.15">
      <c r="A46" s="3"/>
      <c r="B46" s="205" t="s">
        <v>31</v>
      </c>
      <c r="C46" s="205"/>
      <c r="D46" s="224">
        <v>0</v>
      </c>
      <c r="E46" s="225"/>
      <c r="F46" s="224">
        <v>0</v>
      </c>
      <c r="G46" s="225"/>
      <c r="H46" s="224">
        <v>0</v>
      </c>
      <c r="I46" s="225"/>
      <c r="J46" s="224">
        <v>0</v>
      </c>
      <c r="K46" s="225"/>
      <c r="L46" s="224">
        <v>0</v>
      </c>
      <c r="M46" s="225"/>
      <c r="N46" s="224">
        <v>0</v>
      </c>
      <c r="O46" s="225"/>
      <c r="P46" s="224">
        <v>0</v>
      </c>
      <c r="Q46" s="225"/>
      <c r="R46" s="169">
        <f t="shared" si="2"/>
        <v>0</v>
      </c>
      <c r="S46" s="3"/>
    </row>
    <row r="47" spans="1:19" ht="14.1" customHeight="1" x14ac:dyDescent="0.15">
      <c r="A47" s="3"/>
      <c r="B47" s="232" t="s">
        <v>35</v>
      </c>
      <c r="C47" s="233"/>
      <c r="D47" s="224">
        <v>0</v>
      </c>
      <c r="E47" s="225"/>
      <c r="F47" s="224">
        <v>0</v>
      </c>
      <c r="G47" s="225"/>
      <c r="H47" s="224">
        <v>0</v>
      </c>
      <c r="I47" s="225"/>
      <c r="J47" s="224">
        <v>46593250</v>
      </c>
      <c r="K47" s="225"/>
      <c r="L47" s="224">
        <v>0</v>
      </c>
      <c r="M47" s="225"/>
      <c r="N47" s="224">
        <v>386140667</v>
      </c>
      <c r="O47" s="225"/>
      <c r="P47" s="224">
        <v>15033602</v>
      </c>
      <c r="Q47" s="225"/>
      <c r="R47" s="169">
        <f t="shared" si="2"/>
        <v>447767519</v>
      </c>
      <c r="S47" s="3"/>
    </row>
    <row r="48" spans="1:19" ht="13.5" customHeight="1" x14ac:dyDescent="0.15">
      <c r="A48" s="3"/>
      <c r="B48" s="231" t="s">
        <v>43</v>
      </c>
      <c r="C48" s="231"/>
      <c r="D48" s="224">
        <f>D31+D41+D47</f>
        <v>0</v>
      </c>
      <c r="E48" s="225"/>
      <c r="F48" s="224">
        <f>F31+F41+F47</f>
        <v>0</v>
      </c>
      <c r="G48" s="225"/>
      <c r="H48" s="224">
        <f>H31+H41+H47</f>
        <v>0</v>
      </c>
      <c r="I48" s="225"/>
      <c r="J48" s="224">
        <f>J31+J41+J47</f>
        <v>3184326510</v>
      </c>
      <c r="K48" s="225"/>
      <c r="L48" s="224">
        <f>L31+L41+L47</f>
        <v>0</v>
      </c>
      <c r="M48" s="225"/>
      <c r="N48" s="224">
        <f>N31+N41+N47</f>
        <v>2929749814</v>
      </c>
      <c r="O48" s="225"/>
      <c r="P48" s="224">
        <f>P31+P41+P47</f>
        <v>305578943</v>
      </c>
      <c r="Q48" s="225"/>
      <c r="R48" s="169">
        <f>R31+R41+R47</f>
        <v>6419655267</v>
      </c>
      <c r="S48" s="3"/>
    </row>
    <row r="49" spans="1:20" ht="4.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4"/>
      <c r="T49" s="3"/>
    </row>
  </sheetData>
  <mergeCells count="311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4"/>
  <printOptions horizontalCentered="1"/>
  <pageMargins left="0" right="0" top="0" bottom="0" header="0.31496062992125984" footer="0.31496062992125984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9"/>
  <sheetViews>
    <sheetView view="pageBreakPreview" zoomScaleNormal="100" zoomScaleSheetLayoutView="100" workbookViewId="0">
      <selection activeCell="C3" sqref="C3:C4"/>
    </sheetView>
  </sheetViews>
  <sheetFormatPr defaultRowHeight="13.5" x14ac:dyDescent="0.15"/>
  <cols>
    <col min="1" max="1" width="8.125" style="60" customWidth="1"/>
    <col min="2" max="2" width="5" style="60" customWidth="1"/>
    <col min="3" max="3" width="23.625" style="60" customWidth="1"/>
    <col min="4" max="8" width="15.625" style="60" customWidth="1"/>
    <col min="9" max="9" width="1.25" style="60" customWidth="1"/>
    <col min="10" max="10" width="12.625" style="60" customWidth="1"/>
    <col min="12" max="12" width="9.5" bestFit="1" customWidth="1"/>
  </cols>
  <sheetData>
    <row r="1" spans="1:10" s="60" customFormat="1" ht="41.25" customHeight="1" x14ac:dyDescent="0.15"/>
    <row r="2" spans="1:10" s="60" customFormat="1" ht="18" customHeight="1" x14ac:dyDescent="0.15">
      <c r="C2" s="307" t="s">
        <v>118</v>
      </c>
      <c r="D2" s="308"/>
      <c r="E2" s="308"/>
      <c r="F2" s="309" t="s">
        <v>177</v>
      </c>
      <c r="G2" s="309"/>
      <c r="H2" s="309"/>
    </row>
    <row r="3" spans="1:10" s="60" customFormat="1" ht="24.95" customHeight="1" x14ac:dyDescent="0.15">
      <c r="C3" s="246" t="s">
        <v>14</v>
      </c>
      <c r="D3" s="246" t="s">
        <v>104</v>
      </c>
      <c r="E3" s="310" t="s">
        <v>119</v>
      </c>
      <c r="F3" s="246"/>
      <c r="G3" s="246"/>
      <c r="H3" s="246"/>
    </row>
    <row r="4" spans="1:10" s="61" customFormat="1" ht="27.95" customHeight="1" x14ac:dyDescent="0.15">
      <c r="C4" s="246"/>
      <c r="D4" s="246"/>
      <c r="E4" s="163" t="s">
        <v>120</v>
      </c>
      <c r="F4" s="120" t="s">
        <v>121</v>
      </c>
      <c r="G4" s="120" t="s">
        <v>122</v>
      </c>
      <c r="H4" s="120" t="s">
        <v>123</v>
      </c>
    </row>
    <row r="5" spans="1:10" s="60" customFormat="1" ht="30" customHeight="1" x14ac:dyDescent="0.15">
      <c r="C5" s="62" t="s">
        <v>124</v>
      </c>
      <c r="D5" s="173">
        <v>4244120522</v>
      </c>
      <c r="E5" s="174">
        <v>11044250</v>
      </c>
      <c r="F5" s="175">
        <v>55551023</v>
      </c>
      <c r="G5" s="175">
        <f>D5-E5-F5-H5</f>
        <v>3466380991</v>
      </c>
      <c r="H5" s="175">
        <v>711144258</v>
      </c>
      <c r="J5" s="63"/>
    </row>
    <row r="6" spans="1:10" s="60" customFormat="1" ht="30" customHeight="1" x14ac:dyDescent="0.15">
      <c r="C6" s="64" t="s">
        <v>125</v>
      </c>
      <c r="D6" s="176">
        <v>528193205</v>
      </c>
      <c r="E6" s="177">
        <v>0</v>
      </c>
      <c r="F6" s="178">
        <v>232748977</v>
      </c>
      <c r="G6" s="175">
        <f t="shared" ref="G6:G8" si="0">D6-E6-F6-H6</f>
        <v>295444228</v>
      </c>
      <c r="H6" s="178">
        <v>0</v>
      </c>
      <c r="J6" s="63"/>
    </row>
    <row r="7" spans="1:10" s="60" customFormat="1" ht="30" customHeight="1" x14ac:dyDescent="0.15">
      <c r="C7" s="64" t="s">
        <v>126</v>
      </c>
      <c r="D7" s="176">
        <f>75904861+5000000</f>
        <v>80904861</v>
      </c>
      <c r="E7" s="177">
        <v>0</v>
      </c>
      <c r="F7" s="178">
        <v>0</v>
      </c>
      <c r="G7" s="175">
        <f t="shared" si="0"/>
        <v>80904861</v>
      </c>
      <c r="H7" s="178">
        <v>0</v>
      </c>
      <c r="J7" s="63"/>
    </row>
    <row r="8" spans="1:10" s="60" customFormat="1" ht="30" customHeight="1" x14ac:dyDescent="0.15">
      <c r="C8" s="62" t="s">
        <v>99</v>
      </c>
      <c r="D8" s="176">
        <v>0</v>
      </c>
      <c r="E8" s="177">
        <v>0</v>
      </c>
      <c r="F8" s="178">
        <v>0</v>
      </c>
      <c r="G8" s="178">
        <f t="shared" si="0"/>
        <v>0</v>
      </c>
      <c r="H8" s="178">
        <v>0</v>
      </c>
      <c r="J8" s="63"/>
    </row>
    <row r="9" spans="1:10" s="60" customFormat="1" ht="30" customHeight="1" x14ac:dyDescent="0.15">
      <c r="C9" s="44" t="s">
        <v>43</v>
      </c>
      <c r="D9" s="179">
        <f>SUM(D5:D8)</f>
        <v>4853218588</v>
      </c>
      <c r="E9" s="180">
        <f>SUM(E5:E8)</f>
        <v>11044250</v>
      </c>
      <c r="F9" s="181">
        <f t="shared" ref="F9:H9" si="1">SUM(F5:F8)</f>
        <v>288300000</v>
      </c>
      <c r="G9" s="181">
        <f t="shared" si="1"/>
        <v>3842730080</v>
      </c>
      <c r="H9" s="181">
        <f t="shared" si="1"/>
        <v>711144258</v>
      </c>
      <c r="J9" s="63"/>
    </row>
    <row r="10" spans="1:10" s="60" customFormat="1" ht="30" customHeight="1" x14ac:dyDescent="0.15">
      <c r="C10" s="159"/>
      <c r="D10" s="160"/>
      <c r="E10" s="161"/>
      <c r="F10" s="161"/>
      <c r="G10" s="161"/>
      <c r="H10" s="161"/>
      <c r="J10" s="63"/>
    </row>
    <row r="11" spans="1:10" s="65" customFormat="1" ht="36" customHeight="1" x14ac:dyDescent="0.15">
      <c r="J11" s="63"/>
    </row>
    <row r="12" spans="1:10" s="65" customFormat="1" ht="36" customHeight="1" x14ac:dyDescent="0.15">
      <c r="J12" s="63"/>
    </row>
    <row r="13" spans="1:10" s="65" customFormat="1" ht="36" customHeight="1" x14ac:dyDescent="0.15">
      <c r="J13" s="63"/>
    </row>
    <row r="14" spans="1:10" s="65" customFormat="1" ht="36" customHeight="1" x14ac:dyDescent="0.15">
      <c r="J14" s="63"/>
    </row>
    <row r="15" spans="1:10" s="65" customFormat="1" ht="21.75" customHeight="1" x14ac:dyDescent="0.15"/>
    <row r="16" spans="1:10" x14ac:dyDescent="0.15">
      <c r="A16" s="65"/>
      <c r="B16" s="65"/>
      <c r="C16" s="305"/>
      <c r="D16" s="306"/>
      <c r="E16" s="306"/>
      <c r="F16" s="306"/>
      <c r="G16" s="306"/>
      <c r="H16" s="306"/>
      <c r="I16" s="65"/>
      <c r="J16" s="65"/>
    </row>
    <row r="17" spans="1:10" x14ac:dyDescent="0.15">
      <c r="A17" s="65"/>
      <c r="B17" s="65"/>
      <c r="C17" s="66"/>
      <c r="D17" s="66"/>
      <c r="E17" s="66"/>
      <c r="F17" s="66"/>
      <c r="G17" s="66"/>
      <c r="H17" s="66"/>
      <c r="I17" s="65"/>
      <c r="J17" s="65"/>
    </row>
    <row r="18" spans="1:10" x14ac:dyDescent="0.15">
      <c r="C18" s="67"/>
      <c r="D18" s="66"/>
      <c r="E18" s="67"/>
      <c r="F18" s="67"/>
      <c r="G18" s="67"/>
      <c r="H18" s="67"/>
    </row>
    <row r="19" spans="1:10" x14ac:dyDescent="0.15">
      <c r="A19" s="61"/>
      <c r="B19" s="61"/>
      <c r="C19" s="61"/>
      <c r="D19" s="61"/>
      <c r="E19" s="61"/>
      <c r="F19" s="61"/>
      <c r="G19" s="61"/>
      <c r="H19" s="61"/>
      <c r="I19" s="61"/>
      <c r="J19" s="61"/>
    </row>
  </sheetData>
  <mergeCells count="6">
    <mergeCell ref="C16:H16"/>
    <mergeCell ref="C2:E2"/>
    <mergeCell ref="F2:H2"/>
    <mergeCell ref="C3:C4"/>
    <mergeCell ref="D3:D4"/>
    <mergeCell ref="E3:H3"/>
  </mergeCells>
  <phoneticPr fontId="4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"/>
  <sheetViews>
    <sheetView view="pageBreakPreview" zoomScale="170" zoomScaleNormal="178" zoomScaleSheetLayoutView="170" workbookViewId="0">
      <selection activeCell="B4" sqref="B4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1:3" ht="24.75" customHeight="1" x14ac:dyDescent="0.15"/>
    <row r="2" spans="1:3" ht="10.5" customHeight="1" x14ac:dyDescent="0.15">
      <c r="B2" s="311" t="s">
        <v>127</v>
      </c>
      <c r="C2" s="312"/>
    </row>
    <row r="3" spans="1:3" ht="9.75" customHeight="1" x14ac:dyDescent="0.15">
      <c r="B3" s="68" t="s">
        <v>128</v>
      </c>
      <c r="C3" s="69" t="s">
        <v>177</v>
      </c>
    </row>
    <row r="4" spans="1:3" ht="18.95" customHeight="1" x14ac:dyDescent="0.15">
      <c r="A4" s="3"/>
      <c r="B4" s="166" t="s">
        <v>44</v>
      </c>
      <c r="C4" s="166" t="s">
        <v>97</v>
      </c>
    </row>
    <row r="5" spans="1:3" ht="15" customHeight="1" x14ac:dyDescent="0.15">
      <c r="A5" s="3"/>
      <c r="B5" s="164" t="s">
        <v>129</v>
      </c>
      <c r="C5" s="171">
        <v>32603296</v>
      </c>
    </row>
    <row r="6" spans="1:3" ht="15" customHeight="1" x14ac:dyDescent="0.15">
      <c r="A6" s="3"/>
      <c r="B6" s="165" t="s">
        <v>6</v>
      </c>
      <c r="C6" s="171">
        <f>SUM(C5:C5)</f>
        <v>32603296</v>
      </c>
    </row>
    <row r="7" spans="1:3" ht="1.9" customHeight="1" x14ac:dyDescent="0.15"/>
  </sheetData>
  <mergeCells count="1">
    <mergeCell ref="B2:C2"/>
  </mergeCells>
  <phoneticPr fontId="4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2"/>
  <sheetViews>
    <sheetView view="pageBreakPreview" zoomScaleNormal="100" zoomScaleSheetLayoutView="100" workbookViewId="0">
      <selection activeCell="I8" sqref="I8"/>
    </sheetView>
  </sheetViews>
  <sheetFormatPr defaultRowHeight="13.5" x14ac:dyDescent="0.15"/>
  <cols>
    <col min="1" max="1" width="13.125" bestFit="1" customWidth="1"/>
    <col min="2" max="2" width="5.625" customWidth="1"/>
    <col min="3" max="3" width="23.25" customWidth="1"/>
    <col min="4" max="8" width="15.625" customWidth="1"/>
    <col min="9" max="9" width="15.625" style="30" customWidth="1"/>
    <col min="10" max="10" width="10.75" hidden="1" customWidth="1"/>
    <col min="11" max="11" width="0.75" customWidth="1"/>
    <col min="12" max="12" width="0.375" customWidth="1"/>
  </cols>
  <sheetData>
    <row r="1" spans="2:11" ht="60" customHeight="1" x14ac:dyDescent="0.15"/>
    <row r="2" spans="2:11" ht="18.75" customHeight="1" x14ac:dyDescent="0.15">
      <c r="B2" s="3"/>
      <c r="C2" s="17" t="s">
        <v>404</v>
      </c>
      <c r="D2" s="18"/>
      <c r="E2" s="18"/>
      <c r="F2" s="18"/>
      <c r="G2" s="18"/>
      <c r="H2" s="18"/>
      <c r="I2" s="136" t="s">
        <v>181</v>
      </c>
      <c r="J2" s="3"/>
      <c r="K2" s="3"/>
    </row>
    <row r="3" spans="2:11" s="1" customFormat="1" ht="17.45" customHeight="1" x14ac:dyDescent="0.15">
      <c r="B3" s="15"/>
      <c r="C3" s="236" t="s">
        <v>44</v>
      </c>
      <c r="D3" s="237" t="s">
        <v>4</v>
      </c>
      <c r="E3" s="237" t="s">
        <v>3</v>
      </c>
      <c r="F3" s="237" t="s">
        <v>1</v>
      </c>
      <c r="G3" s="237" t="s">
        <v>2</v>
      </c>
      <c r="H3" s="234" t="s">
        <v>45</v>
      </c>
      <c r="I3" s="234" t="s">
        <v>406</v>
      </c>
      <c r="J3" s="20" t="s">
        <v>6</v>
      </c>
      <c r="K3" s="15"/>
    </row>
    <row r="4" spans="2:11" s="22" customFormat="1" ht="17.45" customHeight="1" x14ac:dyDescent="0.15">
      <c r="B4" s="16"/>
      <c r="C4" s="236"/>
      <c r="D4" s="235"/>
      <c r="E4" s="235"/>
      <c r="F4" s="235"/>
      <c r="G4" s="235"/>
      <c r="H4" s="235"/>
      <c r="I4" s="235"/>
      <c r="J4" s="21"/>
      <c r="K4" s="16"/>
    </row>
    <row r="5" spans="2:11" s="1" customFormat="1" ht="35.1" customHeight="1" x14ac:dyDescent="0.15">
      <c r="B5" s="15"/>
      <c r="C5" s="23" t="s">
        <v>5</v>
      </c>
      <c r="D5" s="194">
        <v>26427977</v>
      </c>
      <c r="E5" s="194">
        <v>0</v>
      </c>
      <c r="F5" s="194">
        <v>0</v>
      </c>
      <c r="G5" s="194">
        <v>0</v>
      </c>
      <c r="H5" s="194">
        <f>SUM(D5:G5)</f>
        <v>26427977</v>
      </c>
      <c r="I5" s="194">
        <v>26427977</v>
      </c>
      <c r="J5" s="24"/>
      <c r="K5" s="15"/>
    </row>
    <row r="6" spans="2:11" s="1" customFormat="1" ht="35.1" customHeight="1" x14ac:dyDescent="0.15">
      <c r="B6" s="15"/>
      <c r="C6" s="23" t="s">
        <v>178</v>
      </c>
      <c r="D6" s="194">
        <v>62330234</v>
      </c>
      <c r="E6" s="194">
        <v>0</v>
      </c>
      <c r="F6" s="194">
        <v>0</v>
      </c>
      <c r="G6" s="194">
        <v>0</v>
      </c>
      <c r="H6" s="194">
        <f t="shared" ref="H6:H9" si="0">SUM(D6:G6)</f>
        <v>62330234</v>
      </c>
      <c r="I6" s="194">
        <v>62330234</v>
      </c>
      <c r="J6" s="24"/>
      <c r="K6" s="15"/>
    </row>
    <row r="7" spans="2:11" s="1" customFormat="1" ht="35.1" customHeight="1" x14ac:dyDescent="0.15">
      <c r="B7" s="15"/>
      <c r="C7" s="23" t="s">
        <v>179</v>
      </c>
      <c r="D7" s="194">
        <v>131604773</v>
      </c>
      <c r="E7" s="194">
        <v>0</v>
      </c>
      <c r="F7" s="194">
        <v>0</v>
      </c>
      <c r="G7" s="194">
        <v>0</v>
      </c>
      <c r="H7" s="194">
        <f t="shared" si="0"/>
        <v>131604773</v>
      </c>
      <c r="I7" s="194">
        <v>131604773</v>
      </c>
      <c r="J7" s="24"/>
      <c r="K7" s="15"/>
    </row>
    <row r="8" spans="2:11" s="1" customFormat="1" ht="35.1" customHeight="1" x14ac:dyDescent="0.15">
      <c r="B8" s="15"/>
      <c r="C8" s="23" t="s">
        <v>405</v>
      </c>
      <c r="D8" s="194">
        <v>825474000</v>
      </c>
      <c r="E8" s="314">
        <v>0</v>
      </c>
      <c r="F8" s="314">
        <v>0</v>
      </c>
      <c r="G8" s="314">
        <v>0</v>
      </c>
      <c r="H8" s="194">
        <f t="shared" si="0"/>
        <v>825474000</v>
      </c>
      <c r="I8" s="194">
        <v>825474000</v>
      </c>
      <c r="J8" s="24"/>
      <c r="K8" s="15"/>
    </row>
    <row r="9" spans="2:11" s="1" customFormat="1" ht="35.1" customHeight="1" x14ac:dyDescent="0.15">
      <c r="B9" s="15"/>
      <c r="C9" s="23" t="s">
        <v>180</v>
      </c>
      <c r="D9" s="194">
        <v>341941263</v>
      </c>
      <c r="E9" s="195">
        <v>0</v>
      </c>
      <c r="F9" s="195">
        <v>0</v>
      </c>
      <c r="G9" s="195">
        <v>0</v>
      </c>
      <c r="H9" s="194">
        <f t="shared" si="0"/>
        <v>341941263</v>
      </c>
      <c r="I9" s="195">
        <v>341941263</v>
      </c>
      <c r="J9" s="24"/>
      <c r="K9" s="15"/>
    </row>
    <row r="10" spans="2:11" s="1" customFormat="1" ht="35.1" customHeight="1" x14ac:dyDescent="0.15">
      <c r="B10" s="15"/>
      <c r="C10" s="26" t="s">
        <v>6</v>
      </c>
      <c r="D10" s="194">
        <f>SUM(D5:D9)</f>
        <v>1387778247</v>
      </c>
      <c r="E10" s="194">
        <f t="shared" ref="E10:H10" si="1">SUM(E5:E9)</f>
        <v>0</v>
      </c>
      <c r="F10" s="194">
        <f t="shared" si="1"/>
        <v>0</v>
      </c>
      <c r="G10" s="194">
        <f t="shared" si="1"/>
        <v>0</v>
      </c>
      <c r="H10" s="194">
        <f t="shared" si="1"/>
        <v>1387778247</v>
      </c>
      <c r="I10" s="194">
        <f>SUM(I5:I9)</f>
        <v>1387778247</v>
      </c>
      <c r="J10" s="24"/>
      <c r="K10" s="15"/>
    </row>
    <row r="11" spans="2:11" s="1" customFormat="1" ht="4.9000000000000004" customHeight="1" x14ac:dyDescent="0.15">
      <c r="B11" s="15"/>
      <c r="C11" s="27"/>
      <c r="D11" s="73"/>
      <c r="E11" s="73"/>
      <c r="F11" s="73"/>
      <c r="G11" s="73"/>
      <c r="H11" s="73"/>
      <c r="I11" s="137"/>
      <c r="J11" s="28"/>
      <c r="K11" s="15"/>
    </row>
    <row r="12" spans="2:11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4"/>
  <printOptions horizontalCentered="1"/>
  <pageMargins left="0.19685039370078741" right="0.19685039370078741" top="0.39370078740157483" bottom="0.15748031496062992" header="0.31496062992125984" footer="0.31496062992125984"/>
  <pageSetup paperSize="9" scale="11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C605"/>
  <sheetViews>
    <sheetView topLeftCell="A2" workbookViewId="0">
      <selection activeCell="A5" sqref="A5:A7"/>
    </sheetView>
  </sheetViews>
  <sheetFormatPr defaultRowHeight="13.5" x14ac:dyDescent="0.15"/>
  <cols>
    <col min="1" max="1" width="33.875" bestFit="1" customWidth="1"/>
    <col min="2" max="2" width="24.125" bestFit="1" customWidth="1"/>
    <col min="3" max="3" width="26.75" bestFit="1" customWidth="1"/>
    <col min="4" max="4" width="5.875" style="82" bestFit="1" customWidth="1"/>
    <col min="5" max="5" width="10.625" style="82" customWidth="1"/>
    <col min="6" max="26" width="11.375" customWidth="1"/>
  </cols>
  <sheetData>
    <row r="1" spans="1:29" hidden="1" x14ac:dyDescent="0.15">
      <c r="A1" t="str">
        <f>MID(A2,3,2)</f>
        <v>29</v>
      </c>
    </row>
    <row r="2" spans="1:29" x14ac:dyDescent="0.15">
      <c r="A2" s="86" t="s">
        <v>182</v>
      </c>
    </row>
    <row r="3" spans="1:29" x14ac:dyDescent="0.15">
      <c r="F3" s="29"/>
    </row>
    <row r="4" spans="1:29" ht="14.25" thickBot="1" x14ac:dyDescent="0.2">
      <c r="F4" s="29"/>
    </row>
    <row r="5" spans="1:29" ht="27" customHeight="1" x14ac:dyDescent="0.15">
      <c r="A5" s="242" t="s">
        <v>132</v>
      </c>
      <c r="B5" s="245" t="s">
        <v>44</v>
      </c>
      <c r="C5" s="245" t="s">
        <v>144</v>
      </c>
      <c r="D5" s="248" t="s">
        <v>148</v>
      </c>
      <c r="E5" s="238" t="str">
        <f>A2&amp;"地方債残高"</f>
        <v>平成29年度地方債残高</v>
      </c>
      <c r="F5" s="104" t="s">
        <v>149</v>
      </c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6"/>
      <c r="AB5" s="85" t="s">
        <v>151</v>
      </c>
    </row>
    <row r="6" spans="1:29" x14ac:dyDescent="0.15">
      <c r="A6" s="243"/>
      <c r="B6" s="246"/>
      <c r="C6" s="246"/>
      <c r="D6" s="249"/>
      <c r="E6" s="239"/>
      <c r="F6" s="94">
        <v>1</v>
      </c>
      <c r="G6" s="87">
        <v>2</v>
      </c>
      <c r="H6" s="87">
        <v>3</v>
      </c>
      <c r="I6" s="87">
        <v>4</v>
      </c>
      <c r="J6" s="87">
        <v>5</v>
      </c>
      <c r="K6" s="87">
        <v>6</v>
      </c>
      <c r="L6" s="87">
        <v>7</v>
      </c>
      <c r="M6" s="87">
        <v>8</v>
      </c>
      <c r="N6" s="87">
        <v>9</v>
      </c>
      <c r="O6" s="87">
        <v>10</v>
      </c>
      <c r="P6" s="87">
        <v>11</v>
      </c>
      <c r="Q6" s="87">
        <v>12</v>
      </c>
      <c r="R6" s="87">
        <v>13</v>
      </c>
      <c r="S6" s="87">
        <v>14</v>
      </c>
      <c r="T6" s="87">
        <v>15</v>
      </c>
      <c r="U6" s="87">
        <v>16</v>
      </c>
      <c r="V6" s="87">
        <v>17</v>
      </c>
      <c r="W6" s="87">
        <v>18</v>
      </c>
      <c r="X6" s="87">
        <v>19</v>
      </c>
      <c r="Y6" s="87">
        <v>20</v>
      </c>
      <c r="Z6" s="107" t="s">
        <v>150</v>
      </c>
      <c r="AB6" s="85" t="s">
        <v>151</v>
      </c>
    </row>
    <row r="7" spans="1:29" ht="27.75" thickBot="1" x14ac:dyDescent="0.2">
      <c r="A7" s="244"/>
      <c r="B7" s="247"/>
      <c r="C7" s="247"/>
      <c r="D7" s="250"/>
      <c r="E7" s="240"/>
      <c r="F7" s="99" t="str">
        <f>"平成"&amp;SUM($A$1+F6)&amp;"年"</f>
        <v>平成30年</v>
      </c>
      <c r="G7" s="98" t="str">
        <f t="shared" ref="G7:Y7" si="0">"平成"&amp;SUM($A$1+G6)&amp;"年"</f>
        <v>平成31年</v>
      </c>
      <c r="H7" s="98" t="str">
        <f t="shared" si="0"/>
        <v>平成32年</v>
      </c>
      <c r="I7" s="98" t="str">
        <f t="shared" si="0"/>
        <v>平成33年</v>
      </c>
      <c r="J7" s="98" t="str">
        <f t="shared" si="0"/>
        <v>平成34年</v>
      </c>
      <c r="K7" s="98" t="str">
        <f t="shared" si="0"/>
        <v>平成35年</v>
      </c>
      <c r="L7" s="98" t="str">
        <f t="shared" si="0"/>
        <v>平成36年</v>
      </c>
      <c r="M7" s="98" t="str">
        <f t="shared" si="0"/>
        <v>平成37年</v>
      </c>
      <c r="N7" s="98" t="str">
        <f t="shared" si="0"/>
        <v>平成38年</v>
      </c>
      <c r="O7" s="98" t="str">
        <f t="shared" si="0"/>
        <v>平成39年</v>
      </c>
      <c r="P7" s="98" t="str">
        <f t="shared" si="0"/>
        <v>平成40年</v>
      </c>
      <c r="Q7" s="98" t="str">
        <f t="shared" si="0"/>
        <v>平成41年</v>
      </c>
      <c r="R7" s="98" t="str">
        <f t="shared" si="0"/>
        <v>平成42年</v>
      </c>
      <c r="S7" s="98" t="str">
        <f t="shared" si="0"/>
        <v>平成43年</v>
      </c>
      <c r="T7" s="98" t="str">
        <f t="shared" si="0"/>
        <v>平成44年</v>
      </c>
      <c r="U7" s="98" t="str">
        <f t="shared" si="0"/>
        <v>平成45年</v>
      </c>
      <c r="V7" s="98" t="str">
        <f t="shared" si="0"/>
        <v>平成46年</v>
      </c>
      <c r="W7" s="98" t="str">
        <f t="shared" si="0"/>
        <v>平成47年</v>
      </c>
      <c r="X7" s="98" t="str">
        <f t="shared" si="0"/>
        <v>平成48年</v>
      </c>
      <c r="Y7" s="98" t="str">
        <f t="shared" si="0"/>
        <v>平成49年</v>
      </c>
      <c r="Z7" s="108" t="str">
        <f>"平成"&amp;SUM($A$1+21)
&amp;"年以降"</f>
        <v>平成50年以降</v>
      </c>
      <c r="AB7" s="85" t="s">
        <v>151</v>
      </c>
    </row>
    <row r="8" spans="1:29" ht="14.25" thickTop="1" x14ac:dyDescent="0.15">
      <c r="A8" s="109" t="s">
        <v>183</v>
      </c>
      <c r="B8" s="95" t="s">
        <v>138</v>
      </c>
      <c r="C8" s="95" t="s">
        <v>147</v>
      </c>
      <c r="D8" s="96">
        <v>3.4000000000000002E-2</v>
      </c>
      <c r="E8" s="102">
        <f>SUM(F8:Z8)</f>
        <v>22947088</v>
      </c>
      <c r="F8" s="100">
        <v>7392646</v>
      </c>
      <c r="G8" s="97">
        <v>7646132</v>
      </c>
      <c r="H8" s="97">
        <v>7908310</v>
      </c>
      <c r="I8" s="97">
        <v>0</v>
      </c>
      <c r="J8" s="97">
        <v>0</v>
      </c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110"/>
      <c r="AB8" s="85" t="s">
        <v>151</v>
      </c>
      <c r="AC8">
        <f>E8*D8</f>
        <v>780200.99200000009</v>
      </c>
    </row>
    <row r="9" spans="1:29" x14ac:dyDescent="0.15">
      <c r="A9" s="111" t="s">
        <v>184</v>
      </c>
      <c r="B9" s="86" t="s">
        <v>138</v>
      </c>
      <c r="C9" s="86" t="s">
        <v>147</v>
      </c>
      <c r="D9" s="92">
        <v>0.02</v>
      </c>
      <c r="E9" s="103">
        <f t="shared" ref="E9:E72" si="1">SUM(F9:Z9)</f>
        <v>5758159</v>
      </c>
      <c r="F9" s="101">
        <v>774308</v>
      </c>
      <c r="G9" s="88">
        <v>789871</v>
      </c>
      <c r="H9" s="88">
        <v>805747</v>
      </c>
      <c r="I9" s="88">
        <v>821943</v>
      </c>
      <c r="J9" s="88">
        <v>838464</v>
      </c>
      <c r="K9" s="88">
        <v>855317</v>
      </c>
      <c r="L9" s="88">
        <v>872509</v>
      </c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112"/>
      <c r="AB9" s="85" t="s">
        <v>151</v>
      </c>
      <c r="AC9">
        <f t="shared" ref="AC9:AC72" si="2">E9*D9</f>
        <v>115163.18000000001</v>
      </c>
    </row>
    <row r="10" spans="1:29" x14ac:dyDescent="0.15">
      <c r="A10" s="111" t="s">
        <v>184</v>
      </c>
      <c r="B10" s="86" t="s">
        <v>138</v>
      </c>
      <c r="C10" s="86" t="s">
        <v>147</v>
      </c>
      <c r="D10" s="92">
        <v>1.6E-2</v>
      </c>
      <c r="E10" s="103">
        <f t="shared" si="1"/>
        <v>138910181</v>
      </c>
      <c r="F10" s="101">
        <v>16410842</v>
      </c>
      <c r="G10" s="88">
        <v>16674466</v>
      </c>
      <c r="H10" s="88">
        <v>16942325</v>
      </c>
      <c r="I10" s="88">
        <v>17214486</v>
      </c>
      <c r="J10" s="88">
        <v>17491020</v>
      </c>
      <c r="K10" s="88">
        <v>17771996</v>
      </c>
      <c r="L10" s="88">
        <v>18057486</v>
      </c>
      <c r="M10" s="88">
        <v>18347560</v>
      </c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112"/>
      <c r="AB10" s="85" t="s">
        <v>151</v>
      </c>
      <c r="AC10">
        <f t="shared" si="2"/>
        <v>2222562.8960000002</v>
      </c>
    </row>
    <row r="11" spans="1:29" x14ac:dyDescent="0.15">
      <c r="A11" s="111" t="s">
        <v>185</v>
      </c>
      <c r="B11" s="86" t="s">
        <v>137</v>
      </c>
      <c r="C11" s="86" t="s">
        <v>147</v>
      </c>
      <c r="D11" s="92">
        <v>1.2999999999999999E-2</v>
      </c>
      <c r="E11" s="103">
        <f t="shared" si="1"/>
        <v>0</v>
      </c>
      <c r="F11" s="101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112"/>
      <c r="AB11" s="85" t="s">
        <v>151</v>
      </c>
      <c r="AC11">
        <f t="shared" si="2"/>
        <v>0</v>
      </c>
    </row>
    <row r="12" spans="1:29" x14ac:dyDescent="0.15">
      <c r="A12" s="111" t="s">
        <v>185</v>
      </c>
      <c r="B12" s="86" t="s">
        <v>137</v>
      </c>
      <c r="C12" s="86" t="s">
        <v>147</v>
      </c>
      <c r="D12" s="92">
        <v>1.2E-2</v>
      </c>
      <c r="E12" s="103">
        <f t="shared" si="1"/>
        <v>1563558</v>
      </c>
      <c r="F12" s="101">
        <v>1563558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112"/>
      <c r="AB12" s="85" t="s">
        <v>151</v>
      </c>
      <c r="AC12">
        <f t="shared" si="2"/>
        <v>18762.696</v>
      </c>
    </row>
    <row r="13" spans="1:29" x14ac:dyDescent="0.15">
      <c r="A13" s="111" t="s">
        <v>184</v>
      </c>
      <c r="B13" s="86" t="s">
        <v>138</v>
      </c>
      <c r="C13" s="86" t="s">
        <v>133</v>
      </c>
      <c r="D13" s="92">
        <v>6.0000000000000001E-3</v>
      </c>
      <c r="E13" s="103">
        <f t="shared" si="1"/>
        <v>0</v>
      </c>
      <c r="F13" s="101">
        <v>0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112"/>
      <c r="AB13" s="85" t="s">
        <v>151</v>
      </c>
      <c r="AC13">
        <f t="shared" si="2"/>
        <v>0</v>
      </c>
    </row>
    <row r="14" spans="1:29" x14ac:dyDescent="0.15">
      <c r="A14" s="111" t="s">
        <v>186</v>
      </c>
      <c r="B14" s="86" t="s">
        <v>138</v>
      </c>
      <c r="C14" s="86" t="s">
        <v>152</v>
      </c>
      <c r="D14" s="92">
        <v>8.9999999999999993E-3</v>
      </c>
      <c r="E14" s="103">
        <f t="shared" si="1"/>
        <v>8104000</v>
      </c>
      <c r="F14" s="101">
        <v>2024000</v>
      </c>
      <c r="G14" s="88">
        <v>2024000</v>
      </c>
      <c r="H14" s="88">
        <v>2024000</v>
      </c>
      <c r="I14" s="88">
        <v>2032000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112"/>
      <c r="AB14" s="85" t="s">
        <v>151</v>
      </c>
      <c r="AC14">
        <f t="shared" si="2"/>
        <v>72936</v>
      </c>
    </row>
    <row r="15" spans="1:29" x14ac:dyDescent="0.15">
      <c r="A15" s="111" t="s">
        <v>184</v>
      </c>
      <c r="B15" s="86" t="s">
        <v>139</v>
      </c>
      <c r="C15" s="86" t="s">
        <v>147</v>
      </c>
      <c r="D15" s="92">
        <v>4.0000000000000001E-3</v>
      </c>
      <c r="E15" s="103">
        <f t="shared" si="1"/>
        <v>277274865</v>
      </c>
      <c r="F15" s="101">
        <v>55012664</v>
      </c>
      <c r="G15" s="88">
        <v>55232935</v>
      </c>
      <c r="H15" s="88">
        <v>55454087</v>
      </c>
      <c r="I15" s="88">
        <v>55676126</v>
      </c>
      <c r="J15" s="88">
        <v>55899053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112"/>
      <c r="AB15" s="85" t="s">
        <v>151</v>
      </c>
      <c r="AC15">
        <f t="shared" si="2"/>
        <v>1109099.46</v>
      </c>
    </row>
    <row r="16" spans="1:29" x14ac:dyDescent="0.15">
      <c r="A16" s="111" t="s">
        <v>184</v>
      </c>
      <c r="B16" s="86" t="s">
        <v>139</v>
      </c>
      <c r="C16" s="86" t="s">
        <v>154</v>
      </c>
      <c r="D16" s="92">
        <v>4.0000000000000001E-3</v>
      </c>
      <c r="E16" s="103">
        <f t="shared" si="1"/>
        <v>429178737</v>
      </c>
      <c r="F16" s="101">
        <v>85151122</v>
      </c>
      <c r="G16" s="88">
        <v>85492066</v>
      </c>
      <c r="H16" s="88">
        <v>85834377</v>
      </c>
      <c r="I16" s="88">
        <v>86178058</v>
      </c>
      <c r="J16" s="88">
        <v>86523114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112"/>
      <c r="AB16" s="85" t="s">
        <v>151</v>
      </c>
      <c r="AC16">
        <f t="shared" si="2"/>
        <v>1716714.9480000001</v>
      </c>
    </row>
    <row r="17" spans="1:29" x14ac:dyDescent="0.15">
      <c r="A17" s="111" t="s">
        <v>184</v>
      </c>
      <c r="B17" s="86" t="s">
        <v>138</v>
      </c>
      <c r="C17" s="86" t="s">
        <v>154</v>
      </c>
      <c r="D17" s="92">
        <v>4.0000000000000001E-3</v>
      </c>
      <c r="E17" s="103">
        <f t="shared" si="1"/>
        <v>30116703</v>
      </c>
      <c r="F17" s="101">
        <v>5975299</v>
      </c>
      <c r="G17" s="88">
        <v>5999223</v>
      </c>
      <c r="H17" s="88">
        <v>6023245</v>
      </c>
      <c r="I17" s="88">
        <v>6047361</v>
      </c>
      <c r="J17" s="88">
        <v>6071575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112"/>
      <c r="AB17" s="85" t="s">
        <v>151</v>
      </c>
      <c r="AC17">
        <f t="shared" si="2"/>
        <v>120466.81200000001</v>
      </c>
    </row>
    <row r="18" spans="1:29" x14ac:dyDescent="0.15">
      <c r="A18" s="111" t="s">
        <v>184</v>
      </c>
      <c r="B18" s="86" t="s">
        <v>138</v>
      </c>
      <c r="C18" s="86" t="s">
        <v>133</v>
      </c>
      <c r="D18" s="92">
        <v>2E-3</v>
      </c>
      <c r="E18" s="103">
        <f t="shared" si="1"/>
        <v>0</v>
      </c>
      <c r="F18" s="101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112"/>
      <c r="AB18" s="85" t="s">
        <v>151</v>
      </c>
      <c r="AC18">
        <f t="shared" si="2"/>
        <v>0</v>
      </c>
    </row>
    <row r="19" spans="1:29" x14ac:dyDescent="0.15">
      <c r="A19" s="111" t="s">
        <v>184</v>
      </c>
      <c r="B19" s="86" t="s">
        <v>137</v>
      </c>
      <c r="C19" s="86" t="s">
        <v>133</v>
      </c>
      <c r="D19" s="92">
        <v>2E-3</v>
      </c>
      <c r="E19" s="103">
        <f t="shared" si="1"/>
        <v>0</v>
      </c>
      <c r="F19" s="101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112"/>
      <c r="AB19" s="85" t="s">
        <v>151</v>
      </c>
      <c r="AC19">
        <f t="shared" si="2"/>
        <v>0</v>
      </c>
    </row>
    <row r="20" spans="1:29" x14ac:dyDescent="0.15">
      <c r="A20" s="111" t="s">
        <v>185</v>
      </c>
      <c r="B20" s="86" t="s">
        <v>137</v>
      </c>
      <c r="C20" s="86" t="s">
        <v>147</v>
      </c>
      <c r="D20" s="92">
        <v>7.0000000000000001E-3</v>
      </c>
      <c r="E20" s="103">
        <f t="shared" si="1"/>
        <v>22907479</v>
      </c>
      <c r="F20" s="101">
        <v>2219389</v>
      </c>
      <c r="G20" s="88">
        <v>2234952</v>
      </c>
      <c r="H20" s="88">
        <v>2250624</v>
      </c>
      <c r="I20" s="88">
        <v>2266405</v>
      </c>
      <c r="J20" s="88">
        <v>2282299</v>
      </c>
      <c r="K20" s="88">
        <v>2298303</v>
      </c>
      <c r="L20" s="88">
        <v>2314419</v>
      </c>
      <c r="M20" s="88">
        <v>2330648</v>
      </c>
      <c r="N20" s="88">
        <v>2346991</v>
      </c>
      <c r="O20" s="88">
        <v>2363449</v>
      </c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112"/>
      <c r="AB20" s="85" t="s">
        <v>151</v>
      </c>
      <c r="AC20">
        <f t="shared" si="2"/>
        <v>160352.353</v>
      </c>
    </row>
    <row r="21" spans="1:29" x14ac:dyDescent="0.15">
      <c r="A21" s="111" t="s">
        <v>187</v>
      </c>
      <c r="B21" s="86" t="s">
        <v>137</v>
      </c>
      <c r="C21" s="86" t="s">
        <v>147</v>
      </c>
      <c r="D21" s="92">
        <v>7.0000000000000001E-3</v>
      </c>
      <c r="E21" s="103">
        <f t="shared" si="1"/>
        <v>135347113</v>
      </c>
      <c r="F21" s="101">
        <v>13113092</v>
      </c>
      <c r="G21" s="88">
        <v>13205045</v>
      </c>
      <c r="H21" s="88">
        <v>13297642</v>
      </c>
      <c r="I21" s="88">
        <v>13390889</v>
      </c>
      <c r="J21" s="88">
        <v>13484789</v>
      </c>
      <c r="K21" s="88">
        <v>13579347</v>
      </c>
      <c r="L21" s="88">
        <v>13674569</v>
      </c>
      <c r="M21" s="88">
        <v>13770459</v>
      </c>
      <c r="N21" s="88">
        <v>13867021</v>
      </c>
      <c r="O21" s="88">
        <v>13964260</v>
      </c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112"/>
      <c r="AB21" s="85" t="s">
        <v>151</v>
      </c>
      <c r="AC21">
        <f t="shared" si="2"/>
        <v>947429.79099999997</v>
      </c>
    </row>
    <row r="22" spans="1:29" x14ac:dyDescent="0.15">
      <c r="A22" s="111" t="s">
        <v>185</v>
      </c>
      <c r="B22" s="86" t="s">
        <v>137</v>
      </c>
      <c r="C22" s="86" t="s">
        <v>147</v>
      </c>
      <c r="D22" s="92">
        <v>2E-3</v>
      </c>
      <c r="E22" s="103">
        <f t="shared" si="1"/>
        <v>2056151</v>
      </c>
      <c r="F22" s="101">
        <v>2056151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112"/>
      <c r="AB22" s="85" t="s">
        <v>151</v>
      </c>
      <c r="AC22">
        <f t="shared" si="2"/>
        <v>4112.3019999999997</v>
      </c>
    </row>
    <row r="23" spans="1:29" x14ac:dyDescent="0.15">
      <c r="A23" s="111" t="s">
        <v>187</v>
      </c>
      <c r="B23" s="86" t="s">
        <v>137</v>
      </c>
      <c r="C23" s="86" t="s">
        <v>147</v>
      </c>
      <c r="D23" s="92">
        <v>7.0000000000000001E-3</v>
      </c>
      <c r="E23" s="103">
        <f t="shared" si="1"/>
        <v>2207596</v>
      </c>
      <c r="F23" s="101">
        <v>193753</v>
      </c>
      <c r="G23" s="88">
        <v>195111</v>
      </c>
      <c r="H23" s="88">
        <v>196479</v>
      </c>
      <c r="I23" s="88">
        <v>197857</v>
      </c>
      <c r="J23" s="88">
        <v>199244</v>
      </c>
      <c r="K23" s="88">
        <v>200642</v>
      </c>
      <c r="L23" s="88">
        <v>202049</v>
      </c>
      <c r="M23" s="88">
        <v>203465</v>
      </c>
      <c r="N23" s="88">
        <v>204892</v>
      </c>
      <c r="O23" s="88">
        <v>206329</v>
      </c>
      <c r="P23" s="88">
        <v>207775</v>
      </c>
      <c r="Q23" s="88"/>
      <c r="R23" s="88"/>
      <c r="S23" s="88"/>
      <c r="T23" s="88"/>
      <c r="U23" s="88"/>
      <c r="V23" s="88"/>
      <c r="W23" s="88"/>
      <c r="X23" s="88"/>
      <c r="Y23" s="88"/>
      <c r="Z23" s="112"/>
      <c r="AB23" s="85" t="s">
        <v>151</v>
      </c>
      <c r="AC23">
        <f t="shared" si="2"/>
        <v>15453.172</v>
      </c>
    </row>
    <row r="24" spans="1:29" x14ac:dyDescent="0.15">
      <c r="A24" s="111" t="s">
        <v>184</v>
      </c>
      <c r="B24" s="86" t="s">
        <v>138</v>
      </c>
      <c r="C24" s="86" t="s">
        <v>154</v>
      </c>
      <c r="D24" s="92">
        <v>2E-3</v>
      </c>
      <c r="E24" s="103">
        <f t="shared" si="1"/>
        <v>47767898</v>
      </c>
      <c r="F24" s="101">
        <v>47767898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112"/>
      <c r="AB24" s="85" t="s">
        <v>151</v>
      </c>
      <c r="AC24">
        <f t="shared" si="2"/>
        <v>95535.796000000002</v>
      </c>
    </row>
    <row r="25" spans="1:29" x14ac:dyDescent="0.15">
      <c r="A25" s="111" t="s">
        <v>188</v>
      </c>
      <c r="B25" s="86" t="s">
        <v>138</v>
      </c>
      <c r="C25" s="86" t="s">
        <v>152</v>
      </c>
      <c r="D25" s="92">
        <v>8.7299999999999999E-3</v>
      </c>
      <c r="E25" s="103">
        <f t="shared" si="1"/>
        <v>9668000</v>
      </c>
      <c r="F25" s="101">
        <v>1932000</v>
      </c>
      <c r="G25" s="88">
        <v>1932000</v>
      </c>
      <c r="H25" s="88">
        <v>1932000</v>
      </c>
      <c r="I25" s="88">
        <v>1932000</v>
      </c>
      <c r="J25" s="88">
        <v>1940000</v>
      </c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112"/>
      <c r="AB25" s="85" t="s">
        <v>151</v>
      </c>
      <c r="AC25">
        <f t="shared" si="2"/>
        <v>84401.64</v>
      </c>
    </row>
    <row r="26" spans="1:29" x14ac:dyDescent="0.15">
      <c r="A26" s="111" t="s">
        <v>185</v>
      </c>
      <c r="B26" s="86" t="s">
        <v>137</v>
      </c>
      <c r="C26" s="86" t="s">
        <v>147</v>
      </c>
      <c r="D26" s="92">
        <v>6.0000000000000001E-3</v>
      </c>
      <c r="E26" s="103">
        <f t="shared" si="1"/>
        <v>37500000</v>
      </c>
      <c r="F26" s="101">
        <v>3023061</v>
      </c>
      <c r="G26" s="88">
        <v>3041227</v>
      </c>
      <c r="H26" s="88">
        <v>3059501</v>
      </c>
      <c r="I26" s="88">
        <v>3077886</v>
      </c>
      <c r="J26" s="88">
        <v>3096381</v>
      </c>
      <c r="K26" s="88">
        <v>3114987</v>
      </c>
      <c r="L26" s="88">
        <v>3133705</v>
      </c>
      <c r="M26" s="88">
        <v>3152535</v>
      </c>
      <c r="N26" s="88">
        <v>3171478</v>
      </c>
      <c r="O26" s="88">
        <v>3190536</v>
      </c>
      <c r="P26" s="88">
        <v>3209708</v>
      </c>
      <c r="Q26" s="88">
        <v>3228995</v>
      </c>
      <c r="R26" s="88"/>
      <c r="S26" s="88"/>
      <c r="T26" s="88"/>
      <c r="U26" s="88"/>
      <c r="V26" s="88"/>
      <c r="W26" s="88"/>
      <c r="X26" s="88"/>
      <c r="Y26" s="88"/>
      <c r="Z26" s="112"/>
      <c r="AB26" s="85" t="s">
        <v>151</v>
      </c>
      <c r="AC26">
        <f t="shared" si="2"/>
        <v>225000</v>
      </c>
    </row>
    <row r="27" spans="1:29" x14ac:dyDescent="0.15">
      <c r="A27" s="111" t="s">
        <v>187</v>
      </c>
      <c r="B27" s="86" t="s">
        <v>137</v>
      </c>
      <c r="C27" s="86" t="s">
        <v>147</v>
      </c>
      <c r="D27" s="92">
        <v>6.0000000000000001E-3</v>
      </c>
      <c r="E27" s="103">
        <f t="shared" si="1"/>
        <v>5600000</v>
      </c>
      <c r="F27" s="101">
        <v>451444</v>
      </c>
      <c r="G27" s="88">
        <v>454156</v>
      </c>
      <c r="H27" s="88">
        <v>456886</v>
      </c>
      <c r="I27" s="88">
        <v>459631</v>
      </c>
      <c r="J27" s="88">
        <v>462393</v>
      </c>
      <c r="K27" s="88">
        <v>465171</v>
      </c>
      <c r="L27" s="88">
        <v>467967</v>
      </c>
      <c r="M27" s="88">
        <v>470779</v>
      </c>
      <c r="N27" s="88">
        <v>473607</v>
      </c>
      <c r="O27" s="88">
        <v>476454</v>
      </c>
      <c r="P27" s="88">
        <v>479316</v>
      </c>
      <c r="Q27" s="88">
        <v>482196</v>
      </c>
      <c r="R27" s="88"/>
      <c r="S27" s="88"/>
      <c r="T27" s="88"/>
      <c r="U27" s="88"/>
      <c r="V27" s="88"/>
      <c r="W27" s="88"/>
      <c r="X27" s="88"/>
      <c r="Y27" s="88"/>
      <c r="Z27" s="112"/>
      <c r="AB27" s="85" t="s">
        <v>151</v>
      </c>
      <c r="AC27">
        <f t="shared" si="2"/>
        <v>33600</v>
      </c>
    </row>
    <row r="28" spans="1:29" x14ac:dyDescent="0.15">
      <c r="A28" s="111" t="s">
        <v>184</v>
      </c>
      <c r="B28" s="86" t="s">
        <v>138</v>
      </c>
      <c r="C28" s="86" t="s">
        <v>154</v>
      </c>
      <c r="D28" s="92">
        <v>1E-3</v>
      </c>
      <c r="E28" s="103">
        <f t="shared" si="1"/>
        <v>58758685</v>
      </c>
      <c r="F28" s="101">
        <v>29364657</v>
      </c>
      <c r="G28" s="88">
        <v>29394028</v>
      </c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112"/>
      <c r="AB28" s="85" t="s">
        <v>151</v>
      </c>
      <c r="AC28">
        <f t="shared" si="2"/>
        <v>58758.684999999998</v>
      </c>
    </row>
    <row r="29" spans="1:29" x14ac:dyDescent="0.15">
      <c r="A29" s="111" t="s">
        <v>184</v>
      </c>
      <c r="B29" s="86" t="s">
        <v>138</v>
      </c>
      <c r="C29" s="86" t="s">
        <v>154</v>
      </c>
      <c r="D29" s="92">
        <v>0.01</v>
      </c>
      <c r="E29" s="103">
        <f t="shared" si="1"/>
        <v>121600000</v>
      </c>
      <c r="F29" s="101">
        <v>4967688</v>
      </c>
      <c r="G29" s="88">
        <v>5017489</v>
      </c>
      <c r="H29" s="88">
        <v>5067789</v>
      </c>
      <c r="I29" s="88">
        <v>5118594</v>
      </c>
      <c r="J29" s="88">
        <v>5169907</v>
      </c>
      <c r="K29" s="88">
        <v>5221736</v>
      </c>
      <c r="L29" s="88">
        <v>5274084</v>
      </c>
      <c r="M29" s="88">
        <v>5326956</v>
      </c>
      <c r="N29" s="88">
        <v>5380359</v>
      </c>
      <c r="O29" s="88">
        <v>5434298</v>
      </c>
      <c r="P29" s="88">
        <v>5488776</v>
      </c>
      <c r="Q29" s="88">
        <v>5543801</v>
      </c>
      <c r="R29" s="88">
        <v>5599378</v>
      </c>
      <c r="S29" s="88">
        <v>5655511</v>
      </c>
      <c r="T29" s="88">
        <v>5712208</v>
      </c>
      <c r="U29" s="88">
        <v>5769473</v>
      </c>
      <c r="V29" s="88">
        <v>5827312</v>
      </c>
      <c r="W29" s="88">
        <v>5885730</v>
      </c>
      <c r="X29" s="88">
        <v>5944735</v>
      </c>
      <c r="Y29" s="88">
        <v>6004331</v>
      </c>
      <c r="Z29" s="112">
        <v>12189845</v>
      </c>
      <c r="AB29" s="85" t="s">
        <v>151</v>
      </c>
      <c r="AC29">
        <f t="shared" si="2"/>
        <v>1216000</v>
      </c>
    </row>
    <row r="30" spans="1:29" x14ac:dyDescent="0.15">
      <c r="A30" s="111" t="s">
        <v>184</v>
      </c>
      <c r="B30" s="86" t="s">
        <v>138</v>
      </c>
      <c r="C30" s="86" t="s">
        <v>133</v>
      </c>
      <c r="D30" s="92">
        <v>1E-3</v>
      </c>
      <c r="E30" s="103">
        <f t="shared" si="1"/>
        <v>11528000</v>
      </c>
      <c r="F30" s="101">
        <v>2882000</v>
      </c>
      <c r="G30" s="88">
        <v>2882000</v>
      </c>
      <c r="H30" s="88">
        <v>2882000</v>
      </c>
      <c r="I30" s="88">
        <v>2882000</v>
      </c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112"/>
      <c r="AB30" s="85" t="s">
        <v>151</v>
      </c>
      <c r="AC30">
        <f t="shared" si="2"/>
        <v>11528</v>
      </c>
    </row>
    <row r="31" spans="1:29" x14ac:dyDescent="0.15">
      <c r="A31" s="111" t="s">
        <v>188</v>
      </c>
      <c r="B31" s="86" t="s">
        <v>138</v>
      </c>
      <c r="C31" s="86" t="s">
        <v>152</v>
      </c>
      <c r="D31" s="92">
        <v>5.0000000000000001E-3</v>
      </c>
      <c r="E31" s="103">
        <f t="shared" si="1"/>
        <v>10200000</v>
      </c>
      <c r="F31" s="101">
        <v>1700000</v>
      </c>
      <c r="G31" s="88">
        <v>1700000</v>
      </c>
      <c r="H31" s="88">
        <v>1700000</v>
      </c>
      <c r="I31" s="88">
        <v>1700000</v>
      </c>
      <c r="J31" s="88">
        <v>1700000</v>
      </c>
      <c r="K31" s="88">
        <v>1700000</v>
      </c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112"/>
      <c r="AB31" s="85" t="s">
        <v>151</v>
      </c>
      <c r="AC31">
        <f t="shared" si="2"/>
        <v>51000</v>
      </c>
    </row>
    <row r="32" spans="1:29" x14ac:dyDescent="0.15">
      <c r="A32" s="111" t="s">
        <v>185</v>
      </c>
      <c r="B32" s="86" t="s">
        <v>137</v>
      </c>
      <c r="C32" s="86" t="s">
        <v>154</v>
      </c>
      <c r="D32" s="92">
        <v>1E-3</v>
      </c>
      <c r="E32" s="103">
        <f t="shared" si="1"/>
        <v>33600000</v>
      </c>
      <c r="F32" s="101"/>
      <c r="G32" s="88">
        <v>2800000</v>
      </c>
      <c r="H32" s="88">
        <v>2800000</v>
      </c>
      <c r="I32" s="88">
        <v>2800000</v>
      </c>
      <c r="J32" s="88">
        <v>2800000</v>
      </c>
      <c r="K32" s="88">
        <v>2800000</v>
      </c>
      <c r="L32" s="88">
        <v>2800000</v>
      </c>
      <c r="M32" s="88">
        <v>2800000</v>
      </c>
      <c r="N32" s="88">
        <v>2800000</v>
      </c>
      <c r="O32" s="88">
        <v>2800000</v>
      </c>
      <c r="P32" s="88">
        <v>2800000</v>
      </c>
      <c r="Q32" s="88">
        <v>2800000</v>
      </c>
      <c r="R32" s="88">
        <v>2800000</v>
      </c>
      <c r="S32" s="88"/>
      <c r="T32" s="88"/>
      <c r="U32" s="88"/>
      <c r="V32" s="88"/>
      <c r="W32" s="88"/>
      <c r="X32" s="88"/>
      <c r="Y32" s="88"/>
      <c r="Z32" s="112"/>
      <c r="AB32" s="85" t="s">
        <v>151</v>
      </c>
      <c r="AC32">
        <f t="shared" si="2"/>
        <v>33600</v>
      </c>
    </row>
    <row r="33" spans="1:29" x14ac:dyDescent="0.15">
      <c r="A33" s="111" t="s">
        <v>187</v>
      </c>
      <c r="B33" s="86" t="s">
        <v>137</v>
      </c>
      <c r="C33" s="86" t="s">
        <v>154</v>
      </c>
      <c r="D33" s="92">
        <v>1E-3</v>
      </c>
      <c r="E33" s="103">
        <f t="shared" si="1"/>
        <v>25100000</v>
      </c>
      <c r="F33" s="101"/>
      <c r="G33" s="88">
        <v>2091674</v>
      </c>
      <c r="H33" s="88">
        <v>2091666</v>
      </c>
      <c r="I33" s="88">
        <v>2091666</v>
      </c>
      <c r="J33" s="88">
        <v>2091666</v>
      </c>
      <c r="K33" s="88">
        <v>2091666</v>
      </c>
      <c r="L33" s="88">
        <v>2091666</v>
      </c>
      <c r="M33" s="88">
        <v>2091666</v>
      </c>
      <c r="N33" s="88">
        <v>2091666</v>
      </c>
      <c r="O33" s="88">
        <v>2091666</v>
      </c>
      <c r="P33" s="88">
        <v>2091666</v>
      </c>
      <c r="Q33" s="88">
        <v>2091666</v>
      </c>
      <c r="R33" s="88">
        <v>2091666</v>
      </c>
      <c r="S33" s="88"/>
      <c r="T33" s="88"/>
      <c r="U33" s="88"/>
      <c r="V33" s="88"/>
      <c r="W33" s="88"/>
      <c r="X33" s="88"/>
      <c r="Y33" s="88"/>
      <c r="Z33" s="112"/>
      <c r="AB33" s="85" t="s">
        <v>151</v>
      </c>
      <c r="AC33">
        <f t="shared" si="2"/>
        <v>25100</v>
      </c>
    </row>
    <row r="34" spans="1:29" x14ac:dyDescent="0.15">
      <c r="A34" s="111" t="s">
        <v>184</v>
      </c>
      <c r="B34" s="86" t="s">
        <v>138</v>
      </c>
      <c r="C34" s="86" t="s">
        <v>154</v>
      </c>
      <c r="D34" s="92">
        <v>1E-3</v>
      </c>
      <c r="E34" s="103">
        <f t="shared" si="1"/>
        <v>141070459</v>
      </c>
      <c r="F34" s="101">
        <v>46976483</v>
      </c>
      <c r="G34" s="88">
        <v>47023471</v>
      </c>
      <c r="H34" s="88">
        <v>47070505</v>
      </c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112"/>
      <c r="AB34" s="85" t="s">
        <v>151</v>
      </c>
      <c r="AC34">
        <f t="shared" si="2"/>
        <v>141070.459</v>
      </c>
    </row>
    <row r="35" spans="1:29" x14ac:dyDescent="0.15">
      <c r="A35" s="111" t="s">
        <v>184</v>
      </c>
      <c r="B35" s="86" t="s">
        <v>138</v>
      </c>
      <c r="C35" s="86" t="s">
        <v>154</v>
      </c>
      <c r="D35" s="92">
        <v>2E-3</v>
      </c>
      <c r="E35" s="103">
        <f t="shared" si="1"/>
        <v>137000000</v>
      </c>
      <c r="F35" s="101"/>
      <c r="G35" s="88">
        <v>6097437</v>
      </c>
      <c r="H35" s="88">
        <v>6109638</v>
      </c>
      <c r="I35" s="88">
        <v>6121864</v>
      </c>
      <c r="J35" s="88">
        <v>6134113</v>
      </c>
      <c r="K35" s="88">
        <v>6146388</v>
      </c>
      <c r="L35" s="88">
        <v>6158686</v>
      </c>
      <c r="M35" s="88">
        <v>6171010</v>
      </c>
      <c r="N35" s="88">
        <v>6183358</v>
      </c>
      <c r="O35" s="88">
        <v>6195732</v>
      </c>
      <c r="P35" s="88">
        <v>6208129</v>
      </c>
      <c r="Q35" s="88">
        <v>6220551</v>
      </c>
      <c r="R35" s="88">
        <v>6232999</v>
      </c>
      <c r="S35" s="88">
        <v>6245471</v>
      </c>
      <c r="T35" s="88">
        <v>6257968</v>
      </c>
      <c r="U35" s="88">
        <v>6270490</v>
      </c>
      <c r="V35" s="88">
        <v>6283038</v>
      </c>
      <c r="W35" s="88">
        <v>6295610</v>
      </c>
      <c r="X35" s="88">
        <v>6308207</v>
      </c>
      <c r="Y35" s="88">
        <v>6320831</v>
      </c>
      <c r="Z35" s="112">
        <v>19038480</v>
      </c>
      <c r="AB35" s="85" t="s">
        <v>151</v>
      </c>
      <c r="AC35">
        <f t="shared" si="2"/>
        <v>274000</v>
      </c>
    </row>
    <row r="36" spans="1:29" x14ac:dyDescent="0.15">
      <c r="A36" s="111" t="s">
        <v>184</v>
      </c>
      <c r="B36" s="86" t="s">
        <v>138</v>
      </c>
      <c r="C36" s="86" t="s">
        <v>133</v>
      </c>
      <c r="D36" s="92">
        <v>1E-3</v>
      </c>
      <c r="E36" s="103">
        <f t="shared" si="1"/>
        <v>45580000</v>
      </c>
      <c r="F36" s="101">
        <v>9116000</v>
      </c>
      <c r="G36" s="88">
        <v>9116000</v>
      </c>
      <c r="H36" s="88">
        <v>9116000</v>
      </c>
      <c r="I36" s="88">
        <v>9116000</v>
      </c>
      <c r="J36" s="88">
        <v>9116000</v>
      </c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112"/>
      <c r="AB36" s="85" t="s">
        <v>151</v>
      </c>
      <c r="AC36">
        <f t="shared" si="2"/>
        <v>45580</v>
      </c>
    </row>
    <row r="37" spans="1:29" x14ac:dyDescent="0.15">
      <c r="A37" s="111" t="s">
        <v>188</v>
      </c>
      <c r="B37" s="86" t="s">
        <v>138</v>
      </c>
      <c r="C37" s="86" t="s">
        <v>152</v>
      </c>
      <c r="D37" s="92">
        <v>5.0000000000000001E-3</v>
      </c>
      <c r="E37" s="103">
        <f t="shared" si="1"/>
        <v>24700000</v>
      </c>
      <c r="F37" s="101"/>
      <c r="G37" s="88">
        <v>4116000</v>
      </c>
      <c r="H37" s="88">
        <v>4116000</v>
      </c>
      <c r="I37" s="88">
        <v>4116000</v>
      </c>
      <c r="J37" s="88">
        <v>4116000</v>
      </c>
      <c r="K37" s="88">
        <v>4116000</v>
      </c>
      <c r="L37" s="88">
        <v>4120000</v>
      </c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112"/>
      <c r="AB37" s="85" t="s">
        <v>151</v>
      </c>
      <c r="AC37">
        <f t="shared" si="2"/>
        <v>123500</v>
      </c>
    </row>
    <row r="38" spans="1:29" x14ac:dyDescent="0.15">
      <c r="A38" s="111" t="s">
        <v>185</v>
      </c>
      <c r="B38" s="86" t="s">
        <v>137</v>
      </c>
      <c r="C38" s="86" t="s">
        <v>154</v>
      </c>
      <c r="D38" s="92">
        <v>1E-3</v>
      </c>
      <c r="E38" s="103">
        <f t="shared" si="1"/>
        <v>24100000</v>
      </c>
      <c r="F38" s="101"/>
      <c r="G38" s="88"/>
      <c r="H38" s="88">
        <v>2008348</v>
      </c>
      <c r="I38" s="88">
        <v>2008332</v>
      </c>
      <c r="J38" s="88">
        <v>2008332</v>
      </c>
      <c r="K38" s="88">
        <v>2008332</v>
      </c>
      <c r="L38" s="88">
        <v>2008332</v>
      </c>
      <c r="M38" s="88">
        <v>2008332</v>
      </c>
      <c r="N38" s="88">
        <v>2008332</v>
      </c>
      <c r="O38" s="88">
        <v>2008332</v>
      </c>
      <c r="P38" s="88">
        <v>2008332</v>
      </c>
      <c r="Q38" s="88">
        <v>2008332</v>
      </c>
      <c r="R38" s="88">
        <v>2008332</v>
      </c>
      <c r="S38" s="88">
        <v>2008332</v>
      </c>
      <c r="T38" s="88"/>
      <c r="U38" s="88"/>
      <c r="V38" s="88"/>
      <c r="W38" s="88"/>
      <c r="X38" s="88"/>
      <c r="Y38" s="88"/>
      <c r="Z38" s="112"/>
      <c r="AB38" s="85" t="s">
        <v>151</v>
      </c>
      <c r="AC38">
        <f t="shared" si="2"/>
        <v>24100</v>
      </c>
    </row>
    <row r="39" spans="1:29" x14ac:dyDescent="0.15">
      <c r="A39" s="111" t="s">
        <v>187</v>
      </c>
      <c r="B39" s="86" t="s">
        <v>137</v>
      </c>
      <c r="C39" s="86" t="s">
        <v>154</v>
      </c>
      <c r="D39" s="92">
        <v>1E-3</v>
      </c>
      <c r="E39" s="103">
        <f t="shared" si="1"/>
        <v>8000000</v>
      </c>
      <c r="F39" s="101"/>
      <c r="G39" s="88"/>
      <c r="H39" s="88">
        <v>666674</v>
      </c>
      <c r="I39" s="88">
        <v>666666</v>
      </c>
      <c r="J39" s="88">
        <v>666666</v>
      </c>
      <c r="K39" s="88">
        <v>666666</v>
      </c>
      <c r="L39" s="88">
        <v>666666</v>
      </c>
      <c r="M39" s="88">
        <v>666666</v>
      </c>
      <c r="N39" s="88">
        <v>666666</v>
      </c>
      <c r="O39" s="88">
        <v>666666</v>
      </c>
      <c r="P39" s="88">
        <v>666666</v>
      </c>
      <c r="Q39" s="88">
        <v>666666</v>
      </c>
      <c r="R39" s="88">
        <v>666666</v>
      </c>
      <c r="S39" s="88">
        <v>666666</v>
      </c>
      <c r="T39" s="88"/>
      <c r="U39" s="88"/>
      <c r="V39" s="88"/>
      <c r="W39" s="88"/>
      <c r="X39" s="88"/>
      <c r="Y39" s="88"/>
      <c r="Z39" s="112"/>
      <c r="AB39" s="85" t="s">
        <v>151</v>
      </c>
      <c r="AC39">
        <f t="shared" si="2"/>
        <v>8000</v>
      </c>
    </row>
    <row r="40" spans="1:29" x14ac:dyDescent="0.15">
      <c r="A40" s="111" t="s">
        <v>187</v>
      </c>
      <c r="B40" s="86" t="s">
        <v>137</v>
      </c>
      <c r="C40" s="86" t="s">
        <v>154</v>
      </c>
      <c r="D40" s="92">
        <v>1E-3</v>
      </c>
      <c r="E40" s="103">
        <f t="shared" si="1"/>
        <v>32100000</v>
      </c>
      <c r="F40" s="101"/>
      <c r="G40" s="88"/>
      <c r="H40" s="88">
        <v>2675000</v>
      </c>
      <c r="I40" s="88">
        <v>2675000</v>
      </c>
      <c r="J40" s="88">
        <v>2675000</v>
      </c>
      <c r="K40" s="88">
        <v>2675000</v>
      </c>
      <c r="L40" s="88">
        <v>2675000</v>
      </c>
      <c r="M40" s="88">
        <v>2675000</v>
      </c>
      <c r="N40" s="88">
        <v>2675000</v>
      </c>
      <c r="O40" s="88">
        <v>2675000</v>
      </c>
      <c r="P40" s="88">
        <v>2675000</v>
      </c>
      <c r="Q40" s="88">
        <v>2675000</v>
      </c>
      <c r="R40" s="88">
        <v>2675000</v>
      </c>
      <c r="S40" s="88">
        <v>2675000</v>
      </c>
      <c r="T40" s="88"/>
      <c r="U40" s="88"/>
      <c r="V40" s="88"/>
      <c r="W40" s="88"/>
      <c r="X40" s="88"/>
      <c r="Y40" s="88"/>
      <c r="Z40" s="112"/>
      <c r="AB40" s="85" t="s">
        <v>151</v>
      </c>
      <c r="AC40">
        <f t="shared" si="2"/>
        <v>32100</v>
      </c>
    </row>
    <row r="41" spans="1:29" x14ac:dyDescent="0.15">
      <c r="A41" s="111" t="s">
        <v>184</v>
      </c>
      <c r="B41" s="86" t="s">
        <v>138</v>
      </c>
      <c r="C41" s="86" t="s">
        <v>154</v>
      </c>
      <c r="D41" s="92">
        <v>1E-4</v>
      </c>
      <c r="E41" s="103">
        <f t="shared" si="1"/>
        <v>126000000</v>
      </c>
      <c r="F41" s="101">
        <v>31500000</v>
      </c>
      <c r="G41" s="88">
        <v>31500000</v>
      </c>
      <c r="H41" s="88">
        <v>31500000</v>
      </c>
      <c r="I41" s="88">
        <v>31500000</v>
      </c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112"/>
      <c r="AB41" s="85" t="s">
        <v>151</v>
      </c>
      <c r="AC41">
        <f t="shared" si="2"/>
        <v>12600</v>
      </c>
    </row>
    <row r="42" spans="1:29" x14ac:dyDescent="0.15">
      <c r="A42" s="111" t="s">
        <v>184</v>
      </c>
      <c r="B42" s="86" t="s">
        <v>137</v>
      </c>
      <c r="C42" s="86" t="s">
        <v>133</v>
      </c>
      <c r="D42" s="92">
        <v>1E-4</v>
      </c>
      <c r="E42" s="103">
        <f t="shared" si="1"/>
        <v>8000000</v>
      </c>
      <c r="F42" s="101">
        <v>2001062</v>
      </c>
      <c r="G42" s="88">
        <v>1999646</v>
      </c>
      <c r="H42" s="88">
        <v>1999646</v>
      </c>
      <c r="I42" s="88">
        <v>1999646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112"/>
      <c r="AB42" s="85" t="s">
        <v>151</v>
      </c>
      <c r="AC42">
        <f t="shared" si="2"/>
        <v>800</v>
      </c>
    </row>
    <row r="43" spans="1:29" x14ac:dyDescent="0.15">
      <c r="A43" s="111" t="s">
        <v>184</v>
      </c>
      <c r="B43" s="86" t="s">
        <v>138</v>
      </c>
      <c r="C43" s="86" t="s">
        <v>133</v>
      </c>
      <c r="D43" s="92">
        <v>1E-4</v>
      </c>
      <c r="E43" s="103">
        <f t="shared" si="1"/>
        <v>14500000</v>
      </c>
      <c r="F43" s="101">
        <v>3626938</v>
      </c>
      <c r="G43" s="88">
        <v>3624354</v>
      </c>
      <c r="H43" s="88">
        <v>3624354</v>
      </c>
      <c r="I43" s="88">
        <v>3624354</v>
      </c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112"/>
      <c r="AB43" s="85" t="s">
        <v>151</v>
      </c>
      <c r="AC43">
        <f t="shared" si="2"/>
        <v>1450</v>
      </c>
    </row>
    <row r="44" spans="1:29" x14ac:dyDescent="0.15">
      <c r="A44" s="111" t="s">
        <v>188</v>
      </c>
      <c r="B44" s="86" t="s">
        <v>138</v>
      </c>
      <c r="C44" s="86" t="s">
        <v>152</v>
      </c>
      <c r="D44" s="92">
        <v>5.0000000000000001E-3</v>
      </c>
      <c r="E44" s="103">
        <f t="shared" si="1"/>
        <v>22000000</v>
      </c>
      <c r="F44" s="101"/>
      <c r="G44" s="88"/>
      <c r="H44" s="88">
        <v>3666000</v>
      </c>
      <c r="I44" s="88">
        <v>3666000</v>
      </c>
      <c r="J44" s="88">
        <v>3666000</v>
      </c>
      <c r="K44" s="88">
        <v>3666000</v>
      </c>
      <c r="L44" s="88">
        <v>3666000</v>
      </c>
      <c r="M44" s="88">
        <v>3670000</v>
      </c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112"/>
      <c r="AB44" s="85" t="s">
        <v>151</v>
      </c>
      <c r="AC44">
        <f t="shared" si="2"/>
        <v>110000</v>
      </c>
    </row>
    <row r="45" spans="1:29" x14ac:dyDescent="0.15">
      <c r="A45" s="111" t="s">
        <v>185</v>
      </c>
      <c r="B45" s="86" t="s">
        <v>137</v>
      </c>
      <c r="C45" s="86" t="s">
        <v>154</v>
      </c>
      <c r="D45" s="92">
        <v>1E-3</v>
      </c>
      <c r="E45" s="103">
        <f t="shared" si="1"/>
        <v>18200000</v>
      </c>
      <c r="F45" s="101"/>
      <c r="G45" s="88"/>
      <c r="H45" s="88"/>
      <c r="I45" s="88">
        <v>1516674</v>
      </c>
      <c r="J45" s="88">
        <v>1516666</v>
      </c>
      <c r="K45" s="88">
        <v>1516666</v>
      </c>
      <c r="L45" s="88">
        <v>1516666</v>
      </c>
      <c r="M45" s="88">
        <v>1516666</v>
      </c>
      <c r="N45" s="88">
        <v>1516666</v>
      </c>
      <c r="O45" s="88">
        <v>1516666</v>
      </c>
      <c r="P45" s="88">
        <v>1516666</v>
      </c>
      <c r="Q45" s="88">
        <v>1516666</v>
      </c>
      <c r="R45" s="88">
        <v>1516666</v>
      </c>
      <c r="S45" s="88">
        <v>1516666</v>
      </c>
      <c r="T45" s="88">
        <v>1516666</v>
      </c>
      <c r="U45" s="88"/>
      <c r="V45" s="88"/>
      <c r="W45" s="88"/>
      <c r="X45" s="88"/>
      <c r="Y45" s="88"/>
      <c r="Z45" s="112"/>
      <c r="AB45" s="85" t="s">
        <v>151</v>
      </c>
      <c r="AC45">
        <f t="shared" si="2"/>
        <v>18200</v>
      </c>
    </row>
    <row r="46" spans="1:29" x14ac:dyDescent="0.15">
      <c r="A46" s="111" t="s">
        <v>187</v>
      </c>
      <c r="B46" s="86" t="s">
        <v>137</v>
      </c>
      <c r="C46" s="86" t="s">
        <v>154</v>
      </c>
      <c r="D46" s="92">
        <v>1E-3</v>
      </c>
      <c r="E46" s="103">
        <f t="shared" si="1"/>
        <v>30400000</v>
      </c>
      <c r="F46" s="101"/>
      <c r="G46" s="88"/>
      <c r="H46" s="88"/>
      <c r="I46" s="88">
        <v>2533348</v>
      </c>
      <c r="J46" s="88">
        <v>2533332</v>
      </c>
      <c r="K46" s="88">
        <v>2533332</v>
      </c>
      <c r="L46" s="88">
        <v>2533332</v>
      </c>
      <c r="M46" s="88">
        <v>2533332</v>
      </c>
      <c r="N46" s="88">
        <v>2533332</v>
      </c>
      <c r="O46" s="88">
        <v>2533332</v>
      </c>
      <c r="P46" s="88">
        <v>2533332</v>
      </c>
      <c r="Q46" s="88">
        <v>2533332</v>
      </c>
      <c r="R46" s="88">
        <v>2533332</v>
      </c>
      <c r="S46" s="88">
        <v>2533332</v>
      </c>
      <c r="T46" s="88">
        <v>2533332</v>
      </c>
      <c r="U46" s="88"/>
      <c r="V46" s="88"/>
      <c r="W46" s="88"/>
      <c r="X46" s="88"/>
      <c r="Y46" s="88"/>
      <c r="Z46" s="112"/>
      <c r="AB46" s="85" t="s">
        <v>151</v>
      </c>
      <c r="AC46">
        <f t="shared" si="2"/>
        <v>30400</v>
      </c>
    </row>
    <row r="47" spans="1:29" x14ac:dyDescent="0.15">
      <c r="A47" s="111" t="s">
        <v>184</v>
      </c>
      <c r="B47" s="86" t="s">
        <v>137</v>
      </c>
      <c r="C47" s="86" t="s">
        <v>133</v>
      </c>
      <c r="D47" s="92">
        <v>1E-4</v>
      </c>
      <c r="E47" s="103">
        <f t="shared" si="1"/>
        <v>15000000</v>
      </c>
      <c r="F47" s="101"/>
      <c r="G47" s="88">
        <v>3751932</v>
      </c>
      <c r="H47" s="88">
        <v>3749356</v>
      </c>
      <c r="I47" s="88">
        <v>3749356</v>
      </c>
      <c r="J47" s="88">
        <v>3749356</v>
      </c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112"/>
      <c r="AB47" s="85" t="s">
        <v>151</v>
      </c>
      <c r="AC47">
        <f t="shared" si="2"/>
        <v>1500</v>
      </c>
    </row>
    <row r="48" spans="1:29" x14ac:dyDescent="0.15">
      <c r="A48" s="111" t="s">
        <v>184</v>
      </c>
      <c r="B48" s="86" t="s">
        <v>138</v>
      </c>
      <c r="C48" s="86" t="s">
        <v>133</v>
      </c>
      <c r="D48" s="92">
        <v>1E-4</v>
      </c>
      <c r="E48" s="103">
        <f t="shared" si="1"/>
        <v>8300000</v>
      </c>
      <c r="F48" s="101"/>
      <c r="G48" s="88">
        <v>2076068</v>
      </c>
      <c r="H48" s="88">
        <v>2074644</v>
      </c>
      <c r="I48" s="88">
        <v>2074644</v>
      </c>
      <c r="J48" s="88">
        <v>2074644</v>
      </c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112"/>
      <c r="AB48" s="85" t="s">
        <v>151</v>
      </c>
      <c r="AC48">
        <f t="shared" si="2"/>
        <v>830</v>
      </c>
    </row>
    <row r="49" spans="1:29" x14ac:dyDescent="0.15">
      <c r="A49" s="111" t="s">
        <v>184</v>
      </c>
      <c r="B49" s="86" t="s">
        <v>138</v>
      </c>
      <c r="C49" s="86" t="s">
        <v>133</v>
      </c>
      <c r="D49" s="92">
        <v>1E-4</v>
      </c>
      <c r="E49" s="103">
        <f t="shared" si="1"/>
        <v>60200000</v>
      </c>
      <c r="F49" s="101"/>
      <c r="G49" s="88">
        <v>10040000</v>
      </c>
      <c r="H49" s="88">
        <v>10032000</v>
      </c>
      <c r="I49" s="88">
        <v>10032000</v>
      </c>
      <c r="J49" s="88">
        <v>10032000</v>
      </c>
      <c r="K49" s="88">
        <v>10032000</v>
      </c>
      <c r="L49" s="88">
        <v>10032000</v>
      </c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112"/>
      <c r="AB49" s="85" t="s">
        <v>151</v>
      </c>
      <c r="AC49">
        <f t="shared" si="2"/>
        <v>6020</v>
      </c>
    </row>
    <row r="50" spans="1:29" x14ac:dyDescent="0.15">
      <c r="A50" s="111" t="s">
        <v>184</v>
      </c>
      <c r="B50" s="86" t="s">
        <v>138</v>
      </c>
      <c r="C50" s="86" t="s">
        <v>154</v>
      </c>
      <c r="D50" s="92">
        <v>1E-4</v>
      </c>
      <c r="E50" s="103">
        <f t="shared" si="1"/>
        <v>44500000</v>
      </c>
      <c r="F50" s="101"/>
      <c r="G50" s="88">
        <v>11125000</v>
      </c>
      <c r="H50" s="88">
        <v>11125000</v>
      </c>
      <c r="I50" s="88">
        <v>11125000</v>
      </c>
      <c r="J50" s="88">
        <v>11125000</v>
      </c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112"/>
      <c r="AB50" s="85" t="s">
        <v>151</v>
      </c>
      <c r="AC50">
        <f t="shared" si="2"/>
        <v>4450</v>
      </c>
    </row>
    <row r="51" spans="1:29" x14ac:dyDescent="0.15">
      <c r="A51" s="111" t="s">
        <v>184</v>
      </c>
      <c r="B51" s="86" t="s">
        <v>138</v>
      </c>
      <c r="C51" s="86" t="s">
        <v>154</v>
      </c>
      <c r="D51" s="92">
        <v>1E-4</v>
      </c>
      <c r="E51" s="103">
        <f t="shared" si="1"/>
        <v>89700000</v>
      </c>
      <c r="F51" s="101"/>
      <c r="G51" s="88"/>
      <c r="H51" s="88"/>
      <c r="I51" s="88">
        <v>4077288</v>
      </c>
      <c r="J51" s="88">
        <v>4077272</v>
      </c>
      <c r="K51" s="88">
        <v>4077272</v>
      </c>
      <c r="L51" s="88">
        <v>4077272</v>
      </c>
      <c r="M51" s="88">
        <v>4077272</v>
      </c>
      <c r="N51" s="88">
        <v>4077272</v>
      </c>
      <c r="O51" s="88">
        <v>4077272</v>
      </c>
      <c r="P51" s="88">
        <v>4077272</v>
      </c>
      <c r="Q51" s="88">
        <v>4077272</v>
      </c>
      <c r="R51" s="88">
        <v>4077272</v>
      </c>
      <c r="S51" s="88">
        <v>4077272</v>
      </c>
      <c r="T51" s="88">
        <v>4077272</v>
      </c>
      <c r="U51" s="88">
        <v>4077272</v>
      </c>
      <c r="V51" s="88">
        <v>4077272</v>
      </c>
      <c r="W51" s="88">
        <v>4077272</v>
      </c>
      <c r="X51" s="88">
        <v>4077272</v>
      </c>
      <c r="Y51" s="88">
        <v>4077272</v>
      </c>
      <c r="Z51" s="112">
        <v>20386360</v>
      </c>
      <c r="AB51" s="85" t="s">
        <v>151</v>
      </c>
      <c r="AC51">
        <f t="shared" si="2"/>
        <v>8970</v>
      </c>
    </row>
    <row r="52" spans="1:29" x14ac:dyDescent="0.15">
      <c r="A52" s="111"/>
      <c r="B52" s="86"/>
      <c r="C52" s="86"/>
      <c r="D52" s="92"/>
      <c r="E52" s="103">
        <f t="shared" si="1"/>
        <v>0</v>
      </c>
      <c r="F52" s="101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112"/>
      <c r="AB52" s="85" t="s">
        <v>151</v>
      </c>
      <c r="AC52">
        <f t="shared" si="2"/>
        <v>0</v>
      </c>
    </row>
    <row r="53" spans="1:29" x14ac:dyDescent="0.15">
      <c r="A53" s="111"/>
      <c r="B53" s="86"/>
      <c r="C53" s="86"/>
      <c r="D53" s="92"/>
      <c r="E53" s="103">
        <f t="shared" si="1"/>
        <v>0</v>
      </c>
      <c r="F53" s="101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112"/>
      <c r="AB53" s="85" t="s">
        <v>151</v>
      </c>
      <c r="AC53">
        <f t="shared" si="2"/>
        <v>0</v>
      </c>
    </row>
    <row r="54" spans="1:29" x14ac:dyDescent="0.15">
      <c r="A54" s="111"/>
      <c r="B54" s="86"/>
      <c r="C54" s="86"/>
      <c r="D54" s="92"/>
      <c r="E54" s="103">
        <f t="shared" si="1"/>
        <v>0</v>
      </c>
      <c r="F54" s="101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112"/>
      <c r="AB54" s="85" t="s">
        <v>151</v>
      </c>
      <c r="AC54">
        <f t="shared" si="2"/>
        <v>0</v>
      </c>
    </row>
    <row r="55" spans="1:29" x14ac:dyDescent="0.15">
      <c r="A55" s="111"/>
      <c r="B55" s="86"/>
      <c r="C55" s="86"/>
      <c r="D55" s="92"/>
      <c r="E55" s="103">
        <f t="shared" si="1"/>
        <v>0</v>
      </c>
      <c r="F55" s="101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112"/>
      <c r="AB55" s="85" t="s">
        <v>151</v>
      </c>
      <c r="AC55">
        <f t="shared" si="2"/>
        <v>0</v>
      </c>
    </row>
    <row r="56" spans="1:29" x14ac:dyDescent="0.15">
      <c r="A56" s="111"/>
      <c r="B56" s="86"/>
      <c r="C56" s="86"/>
      <c r="D56" s="92"/>
      <c r="E56" s="103">
        <f t="shared" si="1"/>
        <v>0</v>
      </c>
      <c r="F56" s="101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112"/>
      <c r="AB56" s="85" t="s">
        <v>151</v>
      </c>
      <c r="AC56">
        <f t="shared" si="2"/>
        <v>0</v>
      </c>
    </row>
    <row r="57" spans="1:29" x14ac:dyDescent="0.15">
      <c r="A57" s="111"/>
      <c r="B57" s="86"/>
      <c r="C57" s="86"/>
      <c r="D57" s="92"/>
      <c r="E57" s="103">
        <f t="shared" si="1"/>
        <v>0</v>
      </c>
      <c r="F57" s="101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112"/>
      <c r="AB57" s="85" t="s">
        <v>151</v>
      </c>
      <c r="AC57">
        <f t="shared" si="2"/>
        <v>0</v>
      </c>
    </row>
    <row r="58" spans="1:29" x14ac:dyDescent="0.15">
      <c r="A58" s="111"/>
      <c r="B58" s="86"/>
      <c r="C58" s="86"/>
      <c r="D58" s="92"/>
      <c r="E58" s="103">
        <f t="shared" si="1"/>
        <v>0</v>
      </c>
      <c r="F58" s="101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112"/>
      <c r="AB58" s="85" t="s">
        <v>151</v>
      </c>
      <c r="AC58">
        <f t="shared" si="2"/>
        <v>0</v>
      </c>
    </row>
    <row r="59" spans="1:29" x14ac:dyDescent="0.15">
      <c r="A59" s="111"/>
      <c r="B59" s="86"/>
      <c r="C59" s="86"/>
      <c r="D59" s="92"/>
      <c r="E59" s="103">
        <f t="shared" si="1"/>
        <v>0</v>
      </c>
      <c r="F59" s="101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112"/>
      <c r="AB59" s="85" t="s">
        <v>151</v>
      </c>
      <c r="AC59">
        <f t="shared" si="2"/>
        <v>0</v>
      </c>
    </row>
    <row r="60" spans="1:29" x14ac:dyDescent="0.15">
      <c r="A60" s="111"/>
      <c r="B60" s="86"/>
      <c r="C60" s="86"/>
      <c r="D60" s="92"/>
      <c r="E60" s="103">
        <f t="shared" si="1"/>
        <v>0</v>
      </c>
      <c r="F60" s="101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112"/>
      <c r="AB60" s="85" t="s">
        <v>151</v>
      </c>
      <c r="AC60">
        <f t="shared" si="2"/>
        <v>0</v>
      </c>
    </row>
    <row r="61" spans="1:29" x14ac:dyDescent="0.15">
      <c r="A61" s="111"/>
      <c r="B61" s="86"/>
      <c r="C61" s="86"/>
      <c r="D61" s="92"/>
      <c r="E61" s="103">
        <f t="shared" si="1"/>
        <v>0</v>
      </c>
      <c r="F61" s="101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112"/>
      <c r="AB61" s="85" t="s">
        <v>151</v>
      </c>
      <c r="AC61">
        <f t="shared" si="2"/>
        <v>0</v>
      </c>
    </row>
    <row r="62" spans="1:29" x14ac:dyDescent="0.15">
      <c r="A62" s="111"/>
      <c r="B62" s="86"/>
      <c r="C62" s="86"/>
      <c r="D62" s="92"/>
      <c r="E62" s="103">
        <f t="shared" si="1"/>
        <v>0</v>
      </c>
      <c r="F62" s="101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112"/>
      <c r="AB62" s="85" t="s">
        <v>151</v>
      </c>
      <c r="AC62">
        <f t="shared" si="2"/>
        <v>0</v>
      </c>
    </row>
    <row r="63" spans="1:29" x14ac:dyDescent="0.15">
      <c r="A63" s="111"/>
      <c r="B63" s="86"/>
      <c r="C63" s="86"/>
      <c r="D63" s="92"/>
      <c r="E63" s="103">
        <f t="shared" si="1"/>
        <v>0</v>
      </c>
      <c r="F63" s="101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112"/>
      <c r="AB63" s="85" t="s">
        <v>151</v>
      </c>
      <c r="AC63">
        <f t="shared" si="2"/>
        <v>0</v>
      </c>
    </row>
    <row r="64" spans="1:29" x14ac:dyDescent="0.15">
      <c r="A64" s="111"/>
      <c r="B64" s="86"/>
      <c r="C64" s="86"/>
      <c r="D64" s="92"/>
      <c r="E64" s="103">
        <f t="shared" si="1"/>
        <v>0</v>
      </c>
      <c r="F64" s="101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112"/>
      <c r="AB64" s="85" t="s">
        <v>151</v>
      </c>
      <c r="AC64">
        <f t="shared" si="2"/>
        <v>0</v>
      </c>
    </row>
    <row r="65" spans="1:29" x14ac:dyDescent="0.15">
      <c r="A65" s="111"/>
      <c r="B65" s="86"/>
      <c r="C65" s="86"/>
      <c r="D65" s="92"/>
      <c r="E65" s="103">
        <f t="shared" si="1"/>
        <v>0</v>
      </c>
      <c r="F65" s="101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112"/>
      <c r="AB65" s="85" t="s">
        <v>151</v>
      </c>
      <c r="AC65">
        <f t="shared" si="2"/>
        <v>0</v>
      </c>
    </row>
    <row r="66" spans="1:29" x14ac:dyDescent="0.15">
      <c r="A66" s="111"/>
      <c r="B66" s="86"/>
      <c r="C66" s="86"/>
      <c r="D66" s="92"/>
      <c r="E66" s="103">
        <f t="shared" si="1"/>
        <v>0</v>
      </c>
      <c r="F66" s="101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112"/>
      <c r="AB66" s="85" t="s">
        <v>151</v>
      </c>
      <c r="AC66">
        <f t="shared" si="2"/>
        <v>0</v>
      </c>
    </row>
    <row r="67" spans="1:29" x14ac:dyDescent="0.15">
      <c r="A67" s="111"/>
      <c r="B67" s="86"/>
      <c r="C67" s="86"/>
      <c r="D67" s="92"/>
      <c r="E67" s="103">
        <f t="shared" si="1"/>
        <v>0</v>
      </c>
      <c r="F67" s="101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112"/>
      <c r="AB67" s="85" t="s">
        <v>151</v>
      </c>
      <c r="AC67">
        <f t="shared" si="2"/>
        <v>0</v>
      </c>
    </row>
    <row r="68" spans="1:29" x14ac:dyDescent="0.15">
      <c r="A68" s="111"/>
      <c r="B68" s="86"/>
      <c r="C68" s="86"/>
      <c r="D68" s="92"/>
      <c r="E68" s="103">
        <f t="shared" si="1"/>
        <v>0</v>
      </c>
      <c r="F68" s="101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112"/>
      <c r="AB68" s="85" t="s">
        <v>151</v>
      </c>
      <c r="AC68">
        <f t="shared" si="2"/>
        <v>0</v>
      </c>
    </row>
    <row r="69" spans="1:29" x14ac:dyDescent="0.15">
      <c r="A69" s="111"/>
      <c r="B69" s="86"/>
      <c r="C69" s="86"/>
      <c r="D69" s="92"/>
      <c r="E69" s="103">
        <f t="shared" si="1"/>
        <v>0</v>
      </c>
      <c r="F69" s="101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112"/>
      <c r="AB69" s="85" t="s">
        <v>151</v>
      </c>
      <c r="AC69">
        <f t="shared" si="2"/>
        <v>0</v>
      </c>
    </row>
    <row r="70" spans="1:29" x14ac:dyDescent="0.15">
      <c r="A70" s="111"/>
      <c r="B70" s="86"/>
      <c r="C70" s="86"/>
      <c r="D70" s="92"/>
      <c r="E70" s="103">
        <f t="shared" si="1"/>
        <v>0</v>
      </c>
      <c r="F70" s="101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112"/>
      <c r="AB70" s="85" t="s">
        <v>151</v>
      </c>
      <c r="AC70">
        <f t="shared" si="2"/>
        <v>0</v>
      </c>
    </row>
    <row r="71" spans="1:29" x14ac:dyDescent="0.15">
      <c r="A71" s="111"/>
      <c r="B71" s="86"/>
      <c r="C71" s="86"/>
      <c r="D71" s="92"/>
      <c r="E71" s="103">
        <f t="shared" si="1"/>
        <v>0</v>
      </c>
      <c r="F71" s="101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112"/>
      <c r="AB71" s="85" t="s">
        <v>151</v>
      </c>
      <c r="AC71">
        <f t="shared" si="2"/>
        <v>0</v>
      </c>
    </row>
    <row r="72" spans="1:29" x14ac:dyDescent="0.15">
      <c r="A72" s="111"/>
      <c r="B72" s="86"/>
      <c r="C72" s="86"/>
      <c r="D72" s="92"/>
      <c r="E72" s="103">
        <f t="shared" si="1"/>
        <v>0</v>
      </c>
      <c r="F72" s="101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112"/>
      <c r="AB72" s="85" t="s">
        <v>151</v>
      </c>
      <c r="AC72">
        <f t="shared" si="2"/>
        <v>0</v>
      </c>
    </row>
    <row r="73" spans="1:29" x14ac:dyDescent="0.15">
      <c r="A73" s="111"/>
      <c r="B73" s="86"/>
      <c r="C73" s="86"/>
      <c r="D73" s="92"/>
      <c r="E73" s="103">
        <f t="shared" ref="E73:E136" si="3">SUM(F73:Z73)</f>
        <v>0</v>
      </c>
      <c r="F73" s="101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112"/>
      <c r="AB73" s="85" t="s">
        <v>151</v>
      </c>
      <c r="AC73">
        <f t="shared" ref="AC73:AC136" si="4">E73*D73</f>
        <v>0</v>
      </c>
    </row>
    <row r="74" spans="1:29" x14ac:dyDescent="0.15">
      <c r="A74" s="111"/>
      <c r="B74" s="86"/>
      <c r="C74" s="86"/>
      <c r="D74" s="92"/>
      <c r="E74" s="103">
        <f t="shared" si="3"/>
        <v>0</v>
      </c>
      <c r="F74" s="101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112"/>
      <c r="AB74" s="85" t="s">
        <v>151</v>
      </c>
      <c r="AC74">
        <f t="shared" si="4"/>
        <v>0</v>
      </c>
    </row>
    <row r="75" spans="1:29" x14ac:dyDescent="0.15">
      <c r="A75" s="111"/>
      <c r="B75" s="86"/>
      <c r="C75" s="86"/>
      <c r="D75" s="92"/>
      <c r="E75" s="103">
        <f t="shared" si="3"/>
        <v>0</v>
      </c>
      <c r="F75" s="101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112"/>
      <c r="AB75" s="85" t="s">
        <v>151</v>
      </c>
      <c r="AC75">
        <f t="shared" si="4"/>
        <v>0</v>
      </c>
    </row>
    <row r="76" spans="1:29" x14ac:dyDescent="0.15">
      <c r="A76" s="111"/>
      <c r="B76" s="86"/>
      <c r="C76" s="86"/>
      <c r="D76" s="92"/>
      <c r="E76" s="103">
        <f t="shared" si="3"/>
        <v>0</v>
      </c>
      <c r="F76" s="101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112"/>
      <c r="AB76" s="85" t="s">
        <v>151</v>
      </c>
      <c r="AC76">
        <f t="shared" si="4"/>
        <v>0</v>
      </c>
    </row>
    <row r="77" spans="1:29" x14ac:dyDescent="0.15">
      <c r="A77" s="111"/>
      <c r="B77" s="86"/>
      <c r="C77" s="86"/>
      <c r="D77" s="92"/>
      <c r="E77" s="103">
        <f t="shared" si="3"/>
        <v>0</v>
      </c>
      <c r="F77" s="101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112"/>
      <c r="AB77" s="85" t="s">
        <v>151</v>
      </c>
      <c r="AC77">
        <f t="shared" si="4"/>
        <v>0</v>
      </c>
    </row>
    <row r="78" spans="1:29" x14ac:dyDescent="0.15">
      <c r="A78" s="111"/>
      <c r="B78" s="86"/>
      <c r="C78" s="86"/>
      <c r="D78" s="92"/>
      <c r="E78" s="103">
        <f t="shared" si="3"/>
        <v>0</v>
      </c>
      <c r="F78" s="101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112"/>
      <c r="AB78" s="85" t="s">
        <v>151</v>
      </c>
      <c r="AC78">
        <f t="shared" si="4"/>
        <v>0</v>
      </c>
    </row>
    <row r="79" spans="1:29" x14ac:dyDescent="0.15">
      <c r="A79" s="111"/>
      <c r="B79" s="86"/>
      <c r="C79" s="86"/>
      <c r="D79" s="92"/>
      <c r="E79" s="103">
        <f t="shared" si="3"/>
        <v>0</v>
      </c>
      <c r="F79" s="101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112"/>
      <c r="AB79" s="85" t="s">
        <v>151</v>
      </c>
      <c r="AC79">
        <f t="shared" si="4"/>
        <v>0</v>
      </c>
    </row>
    <row r="80" spans="1:29" x14ac:dyDescent="0.15">
      <c r="A80" s="111"/>
      <c r="B80" s="86"/>
      <c r="C80" s="86"/>
      <c r="D80" s="92"/>
      <c r="E80" s="103">
        <f t="shared" si="3"/>
        <v>0</v>
      </c>
      <c r="F80" s="101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112"/>
      <c r="AB80" s="85" t="s">
        <v>151</v>
      </c>
      <c r="AC80">
        <f t="shared" si="4"/>
        <v>0</v>
      </c>
    </row>
    <row r="81" spans="1:29" x14ac:dyDescent="0.15">
      <c r="A81" s="111"/>
      <c r="B81" s="86"/>
      <c r="C81" s="86"/>
      <c r="D81" s="92"/>
      <c r="E81" s="103">
        <f t="shared" si="3"/>
        <v>0</v>
      </c>
      <c r="F81" s="101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112"/>
      <c r="AB81" s="85" t="s">
        <v>151</v>
      </c>
      <c r="AC81">
        <f t="shared" si="4"/>
        <v>0</v>
      </c>
    </row>
    <row r="82" spans="1:29" x14ac:dyDescent="0.15">
      <c r="A82" s="111"/>
      <c r="B82" s="86"/>
      <c r="C82" s="86"/>
      <c r="D82" s="92"/>
      <c r="E82" s="103">
        <f t="shared" si="3"/>
        <v>0</v>
      </c>
      <c r="F82" s="101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112"/>
      <c r="AB82" s="85" t="s">
        <v>151</v>
      </c>
      <c r="AC82">
        <f t="shared" si="4"/>
        <v>0</v>
      </c>
    </row>
    <row r="83" spans="1:29" x14ac:dyDescent="0.15">
      <c r="A83" s="111"/>
      <c r="B83" s="86"/>
      <c r="C83" s="86"/>
      <c r="D83" s="92"/>
      <c r="E83" s="103">
        <f t="shared" si="3"/>
        <v>0</v>
      </c>
      <c r="F83" s="101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112"/>
      <c r="AB83" s="85" t="s">
        <v>151</v>
      </c>
      <c r="AC83">
        <f t="shared" si="4"/>
        <v>0</v>
      </c>
    </row>
    <row r="84" spans="1:29" x14ac:dyDescent="0.15">
      <c r="A84" s="111"/>
      <c r="B84" s="86"/>
      <c r="C84" s="86"/>
      <c r="D84" s="92"/>
      <c r="E84" s="103">
        <f t="shared" si="3"/>
        <v>0</v>
      </c>
      <c r="F84" s="101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112"/>
      <c r="AB84" s="85" t="s">
        <v>151</v>
      </c>
      <c r="AC84">
        <f t="shared" si="4"/>
        <v>0</v>
      </c>
    </row>
    <row r="85" spans="1:29" x14ac:dyDescent="0.15">
      <c r="A85" s="111"/>
      <c r="B85" s="86"/>
      <c r="C85" s="86"/>
      <c r="D85" s="92"/>
      <c r="E85" s="103">
        <f t="shared" si="3"/>
        <v>0</v>
      </c>
      <c r="F85" s="101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112"/>
      <c r="AB85" s="85" t="s">
        <v>151</v>
      </c>
      <c r="AC85">
        <f t="shared" si="4"/>
        <v>0</v>
      </c>
    </row>
    <row r="86" spans="1:29" x14ac:dyDescent="0.15">
      <c r="A86" s="111"/>
      <c r="B86" s="86"/>
      <c r="C86" s="86"/>
      <c r="D86" s="92"/>
      <c r="E86" s="103">
        <f t="shared" si="3"/>
        <v>0</v>
      </c>
      <c r="F86" s="101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112"/>
      <c r="AB86" s="85" t="s">
        <v>151</v>
      </c>
      <c r="AC86">
        <f t="shared" si="4"/>
        <v>0</v>
      </c>
    </row>
    <row r="87" spans="1:29" x14ac:dyDescent="0.15">
      <c r="A87" s="111"/>
      <c r="B87" s="86"/>
      <c r="C87" s="86"/>
      <c r="D87" s="92"/>
      <c r="E87" s="103">
        <f t="shared" si="3"/>
        <v>0</v>
      </c>
      <c r="F87" s="101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112"/>
      <c r="AB87" s="85" t="s">
        <v>151</v>
      </c>
      <c r="AC87">
        <f t="shared" si="4"/>
        <v>0</v>
      </c>
    </row>
    <row r="88" spans="1:29" x14ac:dyDescent="0.15">
      <c r="A88" s="111"/>
      <c r="B88" s="86"/>
      <c r="C88" s="86"/>
      <c r="D88" s="92"/>
      <c r="E88" s="103">
        <f t="shared" si="3"/>
        <v>0</v>
      </c>
      <c r="F88" s="101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112"/>
      <c r="AB88" s="85" t="s">
        <v>151</v>
      </c>
      <c r="AC88">
        <f t="shared" si="4"/>
        <v>0</v>
      </c>
    </row>
    <row r="89" spans="1:29" x14ac:dyDescent="0.15">
      <c r="A89" s="111"/>
      <c r="B89" s="86"/>
      <c r="C89" s="86"/>
      <c r="D89" s="92"/>
      <c r="E89" s="103">
        <f t="shared" si="3"/>
        <v>0</v>
      </c>
      <c r="F89" s="101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112"/>
      <c r="AB89" s="85" t="s">
        <v>151</v>
      </c>
      <c r="AC89">
        <f t="shared" si="4"/>
        <v>0</v>
      </c>
    </row>
    <row r="90" spans="1:29" x14ac:dyDescent="0.15">
      <c r="A90" s="111"/>
      <c r="B90" s="86"/>
      <c r="C90" s="86"/>
      <c r="D90" s="92"/>
      <c r="E90" s="103">
        <f t="shared" si="3"/>
        <v>0</v>
      </c>
      <c r="F90" s="101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112"/>
      <c r="AB90" s="85" t="s">
        <v>151</v>
      </c>
      <c r="AC90">
        <f t="shared" si="4"/>
        <v>0</v>
      </c>
    </row>
    <row r="91" spans="1:29" x14ac:dyDescent="0.15">
      <c r="A91" s="111"/>
      <c r="B91" s="86"/>
      <c r="C91" s="86"/>
      <c r="D91" s="92"/>
      <c r="E91" s="103">
        <f t="shared" si="3"/>
        <v>0</v>
      </c>
      <c r="F91" s="101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112"/>
      <c r="AB91" s="85" t="s">
        <v>151</v>
      </c>
      <c r="AC91">
        <f t="shared" si="4"/>
        <v>0</v>
      </c>
    </row>
    <row r="92" spans="1:29" x14ac:dyDescent="0.15">
      <c r="A92" s="111"/>
      <c r="B92" s="86"/>
      <c r="C92" s="86"/>
      <c r="D92" s="92"/>
      <c r="E92" s="103">
        <f t="shared" si="3"/>
        <v>0</v>
      </c>
      <c r="F92" s="101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112"/>
      <c r="AB92" s="85" t="s">
        <v>151</v>
      </c>
      <c r="AC92">
        <f t="shared" si="4"/>
        <v>0</v>
      </c>
    </row>
    <row r="93" spans="1:29" x14ac:dyDescent="0.15">
      <c r="A93" s="111"/>
      <c r="B93" s="86"/>
      <c r="C93" s="86"/>
      <c r="D93" s="92"/>
      <c r="E93" s="103">
        <f t="shared" si="3"/>
        <v>0</v>
      </c>
      <c r="F93" s="101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112"/>
      <c r="AB93" s="85" t="s">
        <v>151</v>
      </c>
      <c r="AC93">
        <f t="shared" si="4"/>
        <v>0</v>
      </c>
    </row>
    <row r="94" spans="1:29" x14ac:dyDescent="0.15">
      <c r="A94" s="111"/>
      <c r="B94" s="86"/>
      <c r="C94" s="86"/>
      <c r="D94" s="92"/>
      <c r="E94" s="103">
        <f t="shared" si="3"/>
        <v>0</v>
      </c>
      <c r="F94" s="101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112"/>
      <c r="AB94" s="85" t="s">
        <v>151</v>
      </c>
      <c r="AC94">
        <f t="shared" si="4"/>
        <v>0</v>
      </c>
    </row>
    <row r="95" spans="1:29" x14ac:dyDescent="0.15">
      <c r="A95" s="111"/>
      <c r="B95" s="86"/>
      <c r="C95" s="86"/>
      <c r="D95" s="92"/>
      <c r="E95" s="103">
        <f t="shared" si="3"/>
        <v>0</v>
      </c>
      <c r="F95" s="101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112"/>
      <c r="AB95" s="85" t="s">
        <v>151</v>
      </c>
      <c r="AC95">
        <f t="shared" si="4"/>
        <v>0</v>
      </c>
    </row>
    <row r="96" spans="1:29" x14ac:dyDescent="0.15">
      <c r="A96" s="111"/>
      <c r="B96" s="86"/>
      <c r="C96" s="86"/>
      <c r="D96" s="92"/>
      <c r="E96" s="103">
        <f t="shared" si="3"/>
        <v>0</v>
      </c>
      <c r="F96" s="101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112"/>
      <c r="AB96" s="85" t="s">
        <v>151</v>
      </c>
      <c r="AC96">
        <f t="shared" si="4"/>
        <v>0</v>
      </c>
    </row>
    <row r="97" spans="1:29" x14ac:dyDescent="0.15">
      <c r="A97" s="111"/>
      <c r="B97" s="86"/>
      <c r="C97" s="86"/>
      <c r="D97" s="92"/>
      <c r="E97" s="103">
        <f t="shared" si="3"/>
        <v>0</v>
      </c>
      <c r="F97" s="101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112"/>
      <c r="AB97" s="85" t="s">
        <v>151</v>
      </c>
      <c r="AC97">
        <f t="shared" si="4"/>
        <v>0</v>
      </c>
    </row>
    <row r="98" spans="1:29" x14ac:dyDescent="0.15">
      <c r="A98" s="111"/>
      <c r="B98" s="86"/>
      <c r="C98" s="86"/>
      <c r="D98" s="92"/>
      <c r="E98" s="103">
        <f t="shared" si="3"/>
        <v>0</v>
      </c>
      <c r="F98" s="101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112"/>
      <c r="AB98" s="85" t="s">
        <v>151</v>
      </c>
      <c r="AC98">
        <f t="shared" si="4"/>
        <v>0</v>
      </c>
    </row>
    <row r="99" spans="1:29" x14ac:dyDescent="0.15">
      <c r="A99" s="111"/>
      <c r="B99" s="86"/>
      <c r="C99" s="86"/>
      <c r="D99" s="92"/>
      <c r="E99" s="103">
        <f t="shared" si="3"/>
        <v>0</v>
      </c>
      <c r="F99" s="101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112"/>
      <c r="AB99" s="85" t="s">
        <v>151</v>
      </c>
      <c r="AC99">
        <f t="shared" si="4"/>
        <v>0</v>
      </c>
    </row>
    <row r="100" spans="1:29" x14ac:dyDescent="0.15">
      <c r="A100" s="111"/>
      <c r="B100" s="86"/>
      <c r="C100" s="86"/>
      <c r="D100" s="92"/>
      <c r="E100" s="103">
        <f t="shared" si="3"/>
        <v>0</v>
      </c>
      <c r="F100" s="101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112"/>
      <c r="AB100" s="85" t="s">
        <v>151</v>
      </c>
      <c r="AC100">
        <f t="shared" si="4"/>
        <v>0</v>
      </c>
    </row>
    <row r="101" spans="1:29" x14ac:dyDescent="0.15">
      <c r="A101" s="111"/>
      <c r="B101" s="86"/>
      <c r="C101" s="86"/>
      <c r="D101" s="92"/>
      <c r="E101" s="103">
        <f t="shared" si="3"/>
        <v>0</v>
      </c>
      <c r="F101" s="101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112"/>
      <c r="AB101" s="85" t="s">
        <v>151</v>
      </c>
      <c r="AC101">
        <f t="shared" si="4"/>
        <v>0</v>
      </c>
    </row>
    <row r="102" spans="1:29" x14ac:dyDescent="0.15">
      <c r="A102" s="111"/>
      <c r="B102" s="86"/>
      <c r="C102" s="86"/>
      <c r="D102" s="92"/>
      <c r="E102" s="103">
        <f t="shared" si="3"/>
        <v>0</v>
      </c>
      <c r="F102" s="101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112"/>
      <c r="AB102" s="85" t="s">
        <v>151</v>
      </c>
      <c r="AC102">
        <f t="shared" si="4"/>
        <v>0</v>
      </c>
    </row>
    <row r="103" spans="1:29" x14ac:dyDescent="0.15">
      <c r="A103" s="111"/>
      <c r="B103" s="86"/>
      <c r="C103" s="86"/>
      <c r="D103" s="92"/>
      <c r="E103" s="103">
        <f t="shared" si="3"/>
        <v>0</v>
      </c>
      <c r="F103" s="101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112"/>
      <c r="AB103" s="85" t="s">
        <v>151</v>
      </c>
      <c r="AC103">
        <f t="shared" si="4"/>
        <v>0</v>
      </c>
    </row>
    <row r="104" spans="1:29" x14ac:dyDescent="0.15">
      <c r="A104" s="111"/>
      <c r="B104" s="86"/>
      <c r="C104" s="86"/>
      <c r="D104" s="92"/>
      <c r="E104" s="103">
        <f t="shared" si="3"/>
        <v>0</v>
      </c>
      <c r="F104" s="101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112"/>
      <c r="AB104" s="85" t="s">
        <v>151</v>
      </c>
      <c r="AC104">
        <f t="shared" si="4"/>
        <v>0</v>
      </c>
    </row>
    <row r="105" spans="1:29" x14ac:dyDescent="0.15">
      <c r="A105" s="111"/>
      <c r="B105" s="86"/>
      <c r="C105" s="86"/>
      <c r="D105" s="92"/>
      <c r="E105" s="103">
        <f t="shared" si="3"/>
        <v>0</v>
      </c>
      <c r="F105" s="101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112"/>
      <c r="AB105" s="85" t="s">
        <v>151</v>
      </c>
      <c r="AC105">
        <f t="shared" si="4"/>
        <v>0</v>
      </c>
    </row>
    <row r="106" spans="1:29" x14ac:dyDescent="0.15">
      <c r="A106" s="111"/>
      <c r="B106" s="86"/>
      <c r="C106" s="86"/>
      <c r="D106" s="92"/>
      <c r="E106" s="103">
        <f t="shared" si="3"/>
        <v>0</v>
      </c>
      <c r="F106" s="101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112"/>
      <c r="AB106" s="85" t="s">
        <v>151</v>
      </c>
      <c r="AC106">
        <f t="shared" si="4"/>
        <v>0</v>
      </c>
    </row>
    <row r="107" spans="1:29" x14ac:dyDescent="0.15">
      <c r="A107" s="111"/>
      <c r="B107" s="86"/>
      <c r="C107" s="86"/>
      <c r="D107" s="92"/>
      <c r="E107" s="103">
        <f t="shared" si="3"/>
        <v>0</v>
      </c>
      <c r="F107" s="101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112"/>
      <c r="AB107" s="85" t="s">
        <v>151</v>
      </c>
      <c r="AC107">
        <f t="shared" si="4"/>
        <v>0</v>
      </c>
    </row>
    <row r="108" spans="1:29" x14ac:dyDescent="0.15">
      <c r="A108" s="111"/>
      <c r="B108" s="86"/>
      <c r="C108" s="86"/>
      <c r="D108" s="92"/>
      <c r="E108" s="103">
        <f t="shared" si="3"/>
        <v>0</v>
      </c>
      <c r="F108" s="101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112"/>
      <c r="AB108" s="85" t="s">
        <v>151</v>
      </c>
      <c r="AC108">
        <f t="shared" si="4"/>
        <v>0</v>
      </c>
    </row>
    <row r="109" spans="1:29" x14ac:dyDescent="0.15">
      <c r="A109" s="111"/>
      <c r="B109" s="86"/>
      <c r="C109" s="86"/>
      <c r="D109" s="92"/>
      <c r="E109" s="103">
        <f t="shared" si="3"/>
        <v>0</v>
      </c>
      <c r="F109" s="101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112"/>
      <c r="AB109" s="85" t="s">
        <v>151</v>
      </c>
      <c r="AC109">
        <f t="shared" si="4"/>
        <v>0</v>
      </c>
    </row>
    <row r="110" spans="1:29" x14ac:dyDescent="0.15">
      <c r="A110" s="111"/>
      <c r="B110" s="86"/>
      <c r="C110" s="86"/>
      <c r="D110" s="92"/>
      <c r="E110" s="103">
        <f t="shared" si="3"/>
        <v>0</v>
      </c>
      <c r="F110" s="10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112"/>
      <c r="AB110" s="85" t="s">
        <v>151</v>
      </c>
      <c r="AC110">
        <f t="shared" si="4"/>
        <v>0</v>
      </c>
    </row>
    <row r="111" spans="1:29" x14ac:dyDescent="0.15">
      <c r="A111" s="111"/>
      <c r="B111" s="86"/>
      <c r="C111" s="86"/>
      <c r="D111" s="92"/>
      <c r="E111" s="103">
        <f t="shared" si="3"/>
        <v>0</v>
      </c>
      <c r="F111" s="101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112"/>
      <c r="AB111" s="85" t="s">
        <v>151</v>
      </c>
      <c r="AC111">
        <f t="shared" si="4"/>
        <v>0</v>
      </c>
    </row>
    <row r="112" spans="1:29" x14ac:dyDescent="0.15">
      <c r="A112" s="111"/>
      <c r="B112" s="86"/>
      <c r="C112" s="86"/>
      <c r="D112" s="92"/>
      <c r="E112" s="103">
        <f t="shared" si="3"/>
        <v>0</v>
      </c>
      <c r="F112" s="101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112"/>
      <c r="AB112" s="85" t="s">
        <v>151</v>
      </c>
      <c r="AC112">
        <f t="shared" si="4"/>
        <v>0</v>
      </c>
    </row>
    <row r="113" spans="1:29" x14ac:dyDescent="0.15">
      <c r="A113" s="111"/>
      <c r="B113" s="86"/>
      <c r="C113" s="86"/>
      <c r="D113" s="92"/>
      <c r="E113" s="103">
        <f t="shared" si="3"/>
        <v>0</v>
      </c>
      <c r="F113" s="101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112"/>
      <c r="AB113" s="85" t="s">
        <v>151</v>
      </c>
      <c r="AC113">
        <f t="shared" si="4"/>
        <v>0</v>
      </c>
    </row>
    <row r="114" spans="1:29" x14ac:dyDescent="0.15">
      <c r="A114" s="111"/>
      <c r="B114" s="86"/>
      <c r="C114" s="86"/>
      <c r="D114" s="92"/>
      <c r="E114" s="103">
        <f t="shared" si="3"/>
        <v>0</v>
      </c>
      <c r="F114" s="101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112"/>
      <c r="AB114" s="85" t="s">
        <v>151</v>
      </c>
      <c r="AC114">
        <f t="shared" si="4"/>
        <v>0</v>
      </c>
    </row>
    <row r="115" spans="1:29" x14ac:dyDescent="0.15">
      <c r="A115" s="111"/>
      <c r="B115" s="86"/>
      <c r="C115" s="86"/>
      <c r="D115" s="92"/>
      <c r="E115" s="103">
        <f t="shared" si="3"/>
        <v>0</v>
      </c>
      <c r="F115" s="101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112"/>
      <c r="AB115" s="85" t="s">
        <v>151</v>
      </c>
      <c r="AC115">
        <f t="shared" si="4"/>
        <v>0</v>
      </c>
    </row>
    <row r="116" spans="1:29" x14ac:dyDescent="0.15">
      <c r="A116" s="111"/>
      <c r="B116" s="86"/>
      <c r="C116" s="86"/>
      <c r="D116" s="92"/>
      <c r="E116" s="103">
        <f t="shared" si="3"/>
        <v>0</v>
      </c>
      <c r="F116" s="101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112"/>
      <c r="AB116" s="85" t="s">
        <v>151</v>
      </c>
      <c r="AC116">
        <f t="shared" si="4"/>
        <v>0</v>
      </c>
    </row>
    <row r="117" spans="1:29" x14ac:dyDescent="0.15">
      <c r="A117" s="111"/>
      <c r="B117" s="86"/>
      <c r="C117" s="86"/>
      <c r="D117" s="92"/>
      <c r="E117" s="103">
        <f t="shared" si="3"/>
        <v>0</v>
      </c>
      <c r="F117" s="101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112"/>
      <c r="AB117" s="85" t="s">
        <v>151</v>
      </c>
      <c r="AC117">
        <f t="shared" si="4"/>
        <v>0</v>
      </c>
    </row>
    <row r="118" spans="1:29" x14ac:dyDescent="0.15">
      <c r="A118" s="111"/>
      <c r="B118" s="86"/>
      <c r="C118" s="86"/>
      <c r="D118" s="92"/>
      <c r="E118" s="103">
        <f t="shared" si="3"/>
        <v>0</v>
      </c>
      <c r="F118" s="101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112"/>
      <c r="AB118" s="85" t="s">
        <v>151</v>
      </c>
      <c r="AC118">
        <f t="shared" si="4"/>
        <v>0</v>
      </c>
    </row>
    <row r="119" spans="1:29" x14ac:dyDescent="0.15">
      <c r="A119" s="111"/>
      <c r="B119" s="86"/>
      <c r="C119" s="86"/>
      <c r="D119" s="92"/>
      <c r="E119" s="103">
        <f t="shared" si="3"/>
        <v>0</v>
      </c>
      <c r="F119" s="101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112"/>
      <c r="AB119" s="85" t="s">
        <v>151</v>
      </c>
      <c r="AC119">
        <f t="shared" si="4"/>
        <v>0</v>
      </c>
    </row>
    <row r="120" spans="1:29" x14ac:dyDescent="0.15">
      <c r="A120" s="111"/>
      <c r="B120" s="86"/>
      <c r="C120" s="86"/>
      <c r="D120" s="92"/>
      <c r="E120" s="103">
        <f t="shared" si="3"/>
        <v>0</v>
      </c>
      <c r="F120" s="101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112"/>
      <c r="AB120" s="85" t="s">
        <v>151</v>
      </c>
      <c r="AC120">
        <f t="shared" si="4"/>
        <v>0</v>
      </c>
    </row>
    <row r="121" spans="1:29" x14ac:dyDescent="0.15">
      <c r="A121" s="111"/>
      <c r="B121" s="86"/>
      <c r="C121" s="86"/>
      <c r="D121" s="92"/>
      <c r="E121" s="103">
        <f t="shared" si="3"/>
        <v>0</v>
      </c>
      <c r="F121" s="101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112"/>
      <c r="AB121" s="85" t="s">
        <v>151</v>
      </c>
      <c r="AC121">
        <f t="shared" si="4"/>
        <v>0</v>
      </c>
    </row>
    <row r="122" spans="1:29" x14ac:dyDescent="0.15">
      <c r="A122" s="111"/>
      <c r="B122" s="86"/>
      <c r="C122" s="86"/>
      <c r="D122" s="92"/>
      <c r="E122" s="103">
        <f t="shared" si="3"/>
        <v>0</v>
      </c>
      <c r="F122" s="101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112"/>
      <c r="AB122" s="85" t="s">
        <v>151</v>
      </c>
      <c r="AC122">
        <f t="shared" si="4"/>
        <v>0</v>
      </c>
    </row>
    <row r="123" spans="1:29" x14ac:dyDescent="0.15">
      <c r="A123" s="111"/>
      <c r="B123" s="86"/>
      <c r="C123" s="86"/>
      <c r="D123" s="92"/>
      <c r="E123" s="103">
        <f t="shared" si="3"/>
        <v>0</v>
      </c>
      <c r="F123" s="101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112"/>
      <c r="AB123" s="85" t="s">
        <v>151</v>
      </c>
      <c r="AC123">
        <f t="shared" si="4"/>
        <v>0</v>
      </c>
    </row>
    <row r="124" spans="1:29" x14ac:dyDescent="0.15">
      <c r="A124" s="111"/>
      <c r="B124" s="86"/>
      <c r="C124" s="86"/>
      <c r="D124" s="92"/>
      <c r="E124" s="103">
        <f t="shared" si="3"/>
        <v>0</v>
      </c>
      <c r="F124" s="101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112"/>
      <c r="AB124" s="85" t="s">
        <v>151</v>
      </c>
      <c r="AC124">
        <f t="shared" si="4"/>
        <v>0</v>
      </c>
    </row>
    <row r="125" spans="1:29" x14ac:dyDescent="0.15">
      <c r="A125" s="111"/>
      <c r="B125" s="86"/>
      <c r="C125" s="86"/>
      <c r="D125" s="92"/>
      <c r="E125" s="103">
        <f t="shared" si="3"/>
        <v>0</v>
      </c>
      <c r="F125" s="10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112"/>
      <c r="AB125" s="85" t="s">
        <v>151</v>
      </c>
      <c r="AC125">
        <f t="shared" si="4"/>
        <v>0</v>
      </c>
    </row>
    <row r="126" spans="1:29" x14ac:dyDescent="0.15">
      <c r="A126" s="111"/>
      <c r="B126" s="86"/>
      <c r="C126" s="86"/>
      <c r="D126" s="92"/>
      <c r="E126" s="103">
        <f t="shared" si="3"/>
        <v>0</v>
      </c>
      <c r="F126" s="101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112"/>
      <c r="AB126" s="85" t="s">
        <v>151</v>
      </c>
      <c r="AC126">
        <f t="shared" si="4"/>
        <v>0</v>
      </c>
    </row>
    <row r="127" spans="1:29" x14ac:dyDescent="0.15">
      <c r="A127" s="111"/>
      <c r="B127" s="86"/>
      <c r="C127" s="86"/>
      <c r="D127" s="92"/>
      <c r="E127" s="103">
        <f t="shared" si="3"/>
        <v>0</v>
      </c>
      <c r="F127" s="101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112"/>
      <c r="AB127" s="85" t="s">
        <v>151</v>
      </c>
      <c r="AC127">
        <f t="shared" si="4"/>
        <v>0</v>
      </c>
    </row>
    <row r="128" spans="1:29" x14ac:dyDescent="0.15">
      <c r="A128" s="111"/>
      <c r="B128" s="86"/>
      <c r="C128" s="86"/>
      <c r="D128" s="92"/>
      <c r="E128" s="103">
        <f t="shared" si="3"/>
        <v>0</v>
      </c>
      <c r="F128" s="101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112"/>
      <c r="AB128" s="85" t="s">
        <v>151</v>
      </c>
      <c r="AC128">
        <f t="shared" si="4"/>
        <v>0</v>
      </c>
    </row>
    <row r="129" spans="1:29" x14ac:dyDescent="0.15">
      <c r="A129" s="111"/>
      <c r="B129" s="86"/>
      <c r="C129" s="86"/>
      <c r="D129" s="92"/>
      <c r="E129" s="103">
        <f t="shared" si="3"/>
        <v>0</v>
      </c>
      <c r="F129" s="101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112"/>
      <c r="AB129" s="85" t="s">
        <v>151</v>
      </c>
      <c r="AC129">
        <f t="shared" si="4"/>
        <v>0</v>
      </c>
    </row>
    <row r="130" spans="1:29" x14ac:dyDescent="0.15">
      <c r="A130" s="111"/>
      <c r="B130" s="86"/>
      <c r="C130" s="86"/>
      <c r="D130" s="92"/>
      <c r="E130" s="103">
        <f t="shared" si="3"/>
        <v>0</v>
      </c>
      <c r="F130" s="101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112"/>
      <c r="AB130" s="85" t="s">
        <v>151</v>
      </c>
      <c r="AC130">
        <f t="shared" si="4"/>
        <v>0</v>
      </c>
    </row>
    <row r="131" spans="1:29" x14ac:dyDescent="0.15">
      <c r="A131" s="111"/>
      <c r="B131" s="86"/>
      <c r="C131" s="86"/>
      <c r="D131" s="92"/>
      <c r="E131" s="103">
        <f t="shared" si="3"/>
        <v>0</v>
      </c>
      <c r="F131" s="101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112"/>
      <c r="AB131" s="85" t="s">
        <v>151</v>
      </c>
      <c r="AC131">
        <f t="shared" si="4"/>
        <v>0</v>
      </c>
    </row>
    <row r="132" spans="1:29" x14ac:dyDescent="0.15">
      <c r="A132" s="111"/>
      <c r="B132" s="86"/>
      <c r="C132" s="86"/>
      <c r="D132" s="92"/>
      <c r="E132" s="103">
        <f t="shared" si="3"/>
        <v>0</v>
      </c>
      <c r="F132" s="101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112"/>
      <c r="AB132" s="85" t="s">
        <v>151</v>
      </c>
      <c r="AC132">
        <f t="shared" si="4"/>
        <v>0</v>
      </c>
    </row>
    <row r="133" spans="1:29" x14ac:dyDescent="0.15">
      <c r="A133" s="111"/>
      <c r="B133" s="86"/>
      <c r="C133" s="86"/>
      <c r="D133" s="92"/>
      <c r="E133" s="103">
        <f t="shared" si="3"/>
        <v>0</v>
      </c>
      <c r="F133" s="101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112"/>
      <c r="AB133" s="85" t="s">
        <v>151</v>
      </c>
      <c r="AC133">
        <f t="shared" si="4"/>
        <v>0</v>
      </c>
    </row>
    <row r="134" spans="1:29" x14ac:dyDescent="0.15">
      <c r="A134" s="111"/>
      <c r="B134" s="86"/>
      <c r="C134" s="86"/>
      <c r="D134" s="92"/>
      <c r="E134" s="103">
        <f t="shared" si="3"/>
        <v>0</v>
      </c>
      <c r="F134" s="101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112"/>
      <c r="AB134" s="85" t="s">
        <v>151</v>
      </c>
      <c r="AC134">
        <f t="shared" si="4"/>
        <v>0</v>
      </c>
    </row>
    <row r="135" spans="1:29" x14ac:dyDescent="0.15">
      <c r="A135" s="111"/>
      <c r="B135" s="86"/>
      <c r="C135" s="86"/>
      <c r="D135" s="92"/>
      <c r="E135" s="103">
        <f t="shared" si="3"/>
        <v>0</v>
      </c>
      <c r="F135" s="101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112"/>
      <c r="AB135" s="85" t="s">
        <v>151</v>
      </c>
      <c r="AC135">
        <f t="shared" si="4"/>
        <v>0</v>
      </c>
    </row>
    <row r="136" spans="1:29" x14ac:dyDescent="0.15">
      <c r="A136" s="111"/>
      <c r="B136" s="86"/>
      <c r="C136" s="86"/>
      <c r="D136" s="92"/>
      <c r="E136" s="103">
        <f t="shared" si="3"/>
        <v>0</v>
      </c>
      <c r="F136" s="101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112"/>
      <c r="AB136" s="85" t="s">
        <v>151</v>
      </c>
      <c r="AC136">
        <f t="shared" si="4"/>
        <v>0</v>
      </c>
    </row>
    <row r="137" spans="1:29" x14ac:dyDescent="0.15">
      <c r="A137" s="111"/>
      <c r="B137" s="86"/>
      <c r="C137" s="86"/>
      <c r="D137" s="92"/>
      <c r="E137" s="103">
        <f t="shared" ref="E137:E200" si="5">SUM(F137:Z137)</f>
        <v>0</v>
      </c>
      <c r="F137" s="101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112"/>
      <c r="AB137" s="85" t="s">
        <v>151</v>
      </c>
      <c r="AC137">
        <f t="shared" ref="AC137:AC200" si="6">E137*D137</f>
        <v>0</v>
      </c>
    </row>
    <row r="138" spans="1:29" x14ac:dyDescent="0.15">
      <c r="A138" s="111"/>
      <c r="B138" s="86"/>
      <c r="C138" s="86"/>
      <c r="D138" s="92"/>
      <c r="E138" s="103">
        <f t="shared" si="5"/>
        <v>0</v>
      </c>
      <c r="F138" s="101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112"/>
      <c r="AB138" s="85" t="s">
        <v>151</v>
      </c>
      <c r="AC138">
        <f t="shared" si="6"/>
        <v>0</v>
      </c>
    </row>
    <row r="139" spans="1:29" x14ac:dyDescent="0.15">
      <c r="A139" s="111"/>
      <c r="B139" s="86"/>
      <c r="C139" s="86"/>
      <c r="D139" s="92"/>
      <c r="E139" s="103">
        <f t="shared" si="5"/>
        <v>0</v>
      </c>
      <c r="F139" s="101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112"/>
      <c r="AB139" s="85" t="s">
        <v>151</v>
      </c>
      <c r="AC139">
        <f t="shared" si="6"/>
        <v>0</v>
      </c>
    </row>
    <row r="140" spans="1:29" x14ac:dyDescent="0.15">
      <c r="A140" s="111"/>
      <c r="B140" s="86"/>
      <c r="C140" s="86"/>
      <c r="D140" s="92"/>
      <c r="E140" s="103">
        <f t="shared" si="5"/>
        <v>0</v>
      </c>
      <c r="F140" s="101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112"/>
      <c r="AB140" s="85" t="s">
        <v>151</v>
      </c>
      <c r="AC140">
        <f t="shared" si="6"/>
        <v>0</v>
      </c>
    </row>
    <row r="141" spans="1:29" x14ac:dyDescent="0.15">
      <c r="A141" s="111"/>
      <c r="B141" s="86"/>
      <c r="C141" s="86"/>
      <c r="D141" s="92"/>
      <c r="E141" s="103">
        <f t="shared" si="5"/>
        <v>0</v>
      </c>
      <c r="F141" s="101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112"/>
      <c r="AB141" s="85" t="s">
        <v>151</v>
      </c>
      <c r="AC141">
        <f t="shared" si="6"/>
        <v>0</v>
      </c>
    </row>
    <row r="142" spans="1:29" x14ac:dyDescent="0.15">
      <c r="A142" s="111"/>
      <c r="B142" s="86"/>
      <c r="C142" s="86"/>
      <c r="D142" s="92"/>
      <c r="E142" s="103">
        <f t="shared" si="5"/>
        <v>0</v>
      </c>
      <c r="F142" s="101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112"/>
      <c r="AB142" s="85" t="s">
        <v>151</v>
      </c>
      <c r="AC142">
        <f t="shared" si="6"/>
        <v>0</v>
      </c>
    </row>
    <row r="143" spans="1:29" x14ac:dyDescent="0.15">
      <c r="A143" s="111"/>
      <c r="B143" s="86"/>
      <c r="C143" s="86"/>
      <c r="D143" s="92"/>
      <c r="E143" s="103">
        <f t="shared" si="5"/>
        <v>0</v>
      </c>
      <c r="F143" s="101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112"/>
      <c r="AB143" s="85" t="s">
        <v>151</v>
      </c>
      <c r="AC143">
        <f t="shared" si="6"/>
        <v>0</v>
      </c>
    </row>
    <row r="144" spans="1:29" x14ac:dyDescent="0.15">
      <c r="A144" s="111"/>
      <c r="B144" s="86"/>
      <c r="C144" s="86"/>
      <c r="D144" s="92"/>
      <c r="E144" s="103">
        <f t="shared" si="5"/>
        <v>0</v>
      </c>
      <c r="F144" s="101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112"/>
      <c r="AB144" s="85" t="s">
        <v>151</v>
      </c>
      <c r="AC144">
        <f t="shared" si="6"/>
        <v>0</v>
      </c>
    </row>
    <row r="145" spans="1:29" x14ac:dyDescent="0.15">
      <c r="A145" s="111"/>
      <c r="B145" s="86"/>
      <c r="C145" s="86"/>
      <c r="D145" s="92"/>
      <c r="E145" s="103">
        <f t="shared" si="5"/>
        <v>0</v>
      </c>
      <c r="F145" s="101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112"/>
      <c r="AB145" s="85" t="s">
        <v>151</v>
      </c>
      <c r="AC145">
        <f t="shared" si="6"/>
        <v>0</v>
      </c>
    </row>
    <row r="146" spans="1:29" x14ac:dyDescent="0.15">
      <c r="A146" s="111"/>
      <c r="B146" s="86"/>
      <c r="C146" s="86"/>
      <c r="D146" s="92"/>
      <c r="E146" s="103">
        <f t="shared" si="5"/>
        <v>0</v>
      </c>
      <c r="F146" s="101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112"/>
      <c r="AB146" s="85" t="s">
        <v>151</v>
      </c>
      <c r="AC146">
        <f t="shared" si="6"/>
        <v>0</v>
      </c>
    </row>
    <row r="147" spans="1:29" x14ac:dyDescent="0.15">
      <c r="A147" s="111"/>
      <c r="B147" s="86"/>
      <c r="C147" s="86"/>
      <c r="D147" s="92"/>
      <c r="E147" s="103">
        <f t="shared" si="5"/>
        <v>0</v>
      </c>
      <c r="F147" s="101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112"/>
      <c r="AB147" s="85" t="s">
        <v>151</v>
      </c>
      <c r="AC147">
        <f t="shared" si="6"/>
        <v>0</v>
      </c>
    </row>
    <row r="148" spans="1:29" x14ac:dyDescent="0.15">
      <c r="A148" s="111"/>
      <c r="B148" s="86"/>
      <c r="C148" s="86"/>
      <c r="D148" s="92"/>
      <c r="E148" s="103">
        <f t="shared" si="5"/>
        <v>0</v>
      </c>
      <c r="F148" s="101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112"/>
      <c r="AB148" s="85" t="s">
        <v>151</v>
      </c>
      <c r="AC148">
        <f t="shared" si="6"/>
        <v>0</v>
      </c>
    </row>
    <row r="149" spans="1:29" x14ac:dyDescent="0.15">
      <c r="A149" s="111"/>
      <c r="B149" s="86"/>
      <c r="C149" s="86"/>
      <c r="D149" s="92"/>
      <c r="E149" s="103">
        <f t="shared" si="5"/>
        <v>0</v>
      </c>
      <c r="F149" s="101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112"/>
      <c r="AB149" s="85" t="s">
        <v>151</v>
      </c>
      <c r="AC149">
        <f t="shared" si="6"/>
        <v>0</v>
      </c>
    </row>
    <row r="150" spans="1:29" x14ac:dyDescent="0.15">
      <c r="A150" s="111"/>
      <c r="B150" s="86"/>
      <c r="C150" s="86"/>
      <c r="D150" s="92"/>
      <c r="E150" s="103">
        <f t="shared" si="5"/>
        <v>0</v>
      </c>
      <c r="F150" s="101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112"/>
      <c r="AB150" s="85" t="s">
        <v>151</v>
      </c>
      <c r="AC150">
        <f t="shared" si="6"/>
        <v>0</v>
      </c>
    </row>
    <row r="151" spans="1:29" x14ac:dyDescent="0.15">
      <c r="A151" s="111"/>
      <c r="B151" s="86"/>
      <c r="C151" s="86"/>
      <c r="D151" s="92"/>
      <c r="E151" s="103">
        <f t="shared" si="5"/>
        <v>0</v>
      </c>
      <c r="F151" s="101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112"/>
      <c r="AB151" s="85" t="s">
        <v>151</v>
      </c>
      <c r="AC151">
        <f t="shared" si="6"/>
        <v>0</v>
      </c>
    </row>
    <row r="152" spans="1:29" x14ac:dyDescent="0.15">
      <c r="A152" s="111"/>
      <c r="B152" s="86"/>
      <c r="C152" s="86"/>
      <c r="D152" s="92"/>
      <c r="E152" s="103">
        <f t="shared" si="5"/>
        <v>0</v>
      </c>
      <c r="F152" s="101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112"/>
      <c r="AB152" s="85" t="s">
        <v>151</v>
      </c>
      <c r="AC152">
        <f t="shared" si="6"/>
        <v>0</v>
      </c>
    </row>
    <row r="153" spans="1:29" x14ac:dyDescent="0.15">
      <c r="A153" s="111"/>
      <c r="B153" s="86"/>
      <c r="C153" s="86"/>
      <c r="D153" s="92"/>
      <c r="E153" s="103">
        <f t="shared" si="5"/>
        <v>0</v>
      </c>
      <c r="F153" s="101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112"/>
      <c r="AB153" s="85" t="s">
        <v>151</v>
      </c>
      <c r="AC153">
        <f t="shared" si="6"/>
        <v>0</v>
      </c>
    </row>
    <row r="154" spans="1:29" x14ac:dyDescent="0.15">
      <c r="A154" s="111"/>
      <c r="B154" s="86"/>
      <c r="C154" s="86"/>
      <c r="D154" s="92"/>
      <c r="E154" s="103">
        <f t="shared" si="5"/>
        <v>0</v>
      </c>
      <c r="F154" s="101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112"/>
      <c r="AB154" s="85" t="s">
        <v>151</v>
      </c>
      <c r="AC154">
        <f t="shared" si="6"/>
        <v>0</v>
      </c>
    </row>
    <row r="155" spans="1:29" x14ac:dyDescent="0.15">
      <c r="A155" s="111"/>
      <c r="B155" s="86"/>
      <c r="C155" s="86"/>
      <c r="D155" s="92"/>
      <c r="E155" s="103">
        <f t="shared" si="5"/>
        <v>0</v>
      </c>
      <c r="F155" s="101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112"/>
      <c r="AB155" s="85" t="s">
        <v>151</v>
      </c>
      <c r="AC155">
        <f t="shared" si="6"/>
        <v>0</v>
      </c>
    </row>
    <row r="156" spans="1:29" x14ac:dyDescent="0.15">
      <c r="A156" s="111"/>
      <c r="B156" s="86"/>
      <c r="C156" s="86"/>
      <c r="D156" s="92"/>
      <c r="E156" s="103">
        <f t="shared" si="5"/>
        <v>0</v>
      </c>
      <c r="F156" s="101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112"/>
      <c r="AB156" s="85" t="s">
        <v>151</v>
      </c>
      <c r="AC156">
        <f t="shared" si="6"/>
        <v>0</v>
      </c>
    </row>
    <row r="157" spans="1:29" x14ac:dyDescent="0.15">
      <c r="A157" s="111"/>
      <c r="B157" s="86"/>
      <c r="C157" s="86"/>
      <c r="D157" s="92"/>
      <c r="E157" s="103">
        <f t="shared" si="5"/>
        <v>0</v>
      </c>
      <c r="F157" s="101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112"/>
      <c r="AB157" s="85" t="s">
        <v>151</v>
      </c>
      <c r="AC157">
        <f t="shared" si="6"/>
        <v>0</v>
      </c>
    </row>
    <row r="158" spans="1:29" x14ac:dyDescent="0.15">
      <c r="A158" s="111"/>
      <c r="B158" s="86"/>
      <c r="C158" s="86"/>
      <c r="D158" s="92"/>
      <c r="E158" s="103">
        <f t="shared" si="5"/>
        <v>0</v>
      </c>
      <c r="F158" s="101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112"/>
      <c r="AB158" s="85" t="s">
        <v>151</v>
      </c>
      <c r="AC158">
        <f t="shared" si="6"/>
        <v>0</v>
      </c>
    </row>
    <row r="159" spans="1:29" x14ac:dyDescent="0.15">
      <c r="A159" s="111"/>
      <c r="B159" s="86"/>
      <c r="C159" s="86"/>
      <c r="D159" s="92"/>
      <c r="E159" s="103">
        <f t="shared" si="5"/>
        <v>0</v>
      </c>
      <c r="F159" s="101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112"/>
      <c r="AB159" s="85" t="s">
        <v>151</v>
      </c>
      <c r="AC159">
        <f t="shared" si="6"/>
        <v>0</v>
      </c>
    </row>
    <row r="160" spans="1:29" x14ac:dyDescent="0.15">
      <c r="A160" s="111"/>
      <c r="B160" s="86"/>
      <c r="C160" s="86"/>
      <c r="D160" s="92"/>
      <c r="E160" s="103">
        <f t="shared" si="5"/>
        <v>0</v>
      </c>
      <c r="F160" s="101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112"/>
      <c r="AB160" s="85" t="s">
        <v>151</v>
      </c>
      <c r="AC160">
        <f t="shared" si="6"/>
        <v>0</v>
      </c>
    </row>
    <row r="161" spans="1:29" x14ac:dyDescent="0.15">
      <c r="A161" s="111"/>
      <c r="B161" s="86"/>
      <c r="C161" s="86"/>
      <c r="D161" s="92"/>
      <c r="E161" s="103">
        <f t="shared" si="5"/>
        <v>0</v>
      </c>
      <c r="F161" s="101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112"/>
      <c r="AB161" s="85" t="s">
        <v>151</v>
      </c>
      <c r="AC161">
        <f t="shared" si="6"/>
        <v>0</v>
      </c>
    </row>
    <row r="162" spans="1:29" x14ac:dyDescent="0.15">
      <c r="A162" s="111"/>
      <c r="B162" s="86"/>
      <c r="C162" s="86"/>
      <c r="D162" s="92"/>
      <c r="E162" s="103">
        <f t="shared" si="5"/>
        <v>0</v>
      </c>
      <c r="F162" s="101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112"/>
      <c r="AB162" s="85" t="s">
        <v>151</v>
      </c>
      <c r="AC162">
        <f t="shared" si="6"/>
        <v>0</v>
      </c>
    </row>
    <row r="163" spans="1:29" x14ac:dyDescent="0.15">
      <c r="A163" s="111"/>
      <c r="B163" s="86"/>
      <c r="C163" s="86"/>
      <c r="D163" s="92"/>
      <c r="E163" s="103">
        <f t="shared" si="5"/>
        <v>0</v>
      </c>
      <c r="F163" s="101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112"/>
      <c r="AB163" s="85" t="s">
        <v>151</v>
      </c>
      <c r="AC163">
        <f t="shared" si="6"/>
        <v>0</v>
      </c>
    </row>
    <row r="164" spans="1:29" x14ac:dyDescent="0.15">
      <c r="A164" s="111"/>
      <c r="B164" s="86"/>
      <c r="C164" s="86"/>
      <c r="D164" s="92"/>
      <c r="E164" s="103">
        <f t="shared" si="5"/>
        <v>0</v>
      </c>
      <c r="F164" s="101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112"/>
      <c r="AB164" s="85" t="s">
        <v>151</v>
      </c>
      <c r="AC164">
        <f t="shared" si="6"/>
        <v>0</v>
      </c>
    </row>
    <row r="165" spans="1:29" x14ac:dyDescent="0.15">
      <c r="A165" s="111"/>
      <c r="B165" s="86"/>
      <c r="C165" s="86"/>
      <c r="D165" s="92"/>
      <c r="E165" s="103">
        <f t="shared" si="5"/>
        <v>0</v>
      </c>
      <c r="F165" s="101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112"/>
      <c r="AB165" s="85" t="s">
        <v>151</v>
      </c>
      <c r="AC165">
        <f t="shared" si="6"/>
        <v>0</v>
      </c>
    </row>
    <row r="166" spans="1:29" x14ac:dyDescent="0.15">
      <c r="A166" s="111"/>
      <c r="B166" s="86"/>
      <c r="C166" s="86"/>
      <c r="D166" s="92"/>
      <c r="E166" s="103">
        <f t="shared" si="5"/>
        <v>0</v>
      </c>
      <c r="F166" s="101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112"/>
      <c r="AB166" s="85" t="s">
        <v>151</v>
      </c>
      <c r="AC166">
        <f t="shared" si="6"/>
        <v>0</v>
      </c>
    </row>
    <row r="167" spans="1:29" x14ac:dyDescent="0.15">
      <c r="A167" s="111"/>
      <c r="B167" s="86"/>
      <c r="C167" s="86"/>
      <c r="D167" s="92"/>
      <c r="E167" s="103">
        <f t="shared" si="5"/>
        <v>0</v>
      </c>
      <c r="F167" s="101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112"/>
      <c r="AB167" s="85" t="s">
        <v>151</v>
      </c>
      <c r="AC167">
        <f t="shared" si="6"/>
        <v>0</v>
      </c>
    </row>
    <row r="168" spans="1:29" x14ac:dyDescent="0.15">
      <c r="A168" s="111"/>
      <c r="B168" s="86"/>
      <c r="C168" s="86"/>
      <c r="D168" s="92"/>
      <c r="E168" s="103">
        <f t="shared" si="5"/>
        <v>0</v>
      </c>
      <c r="F168" s="101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112"/>
      <c r="AB168" s="85" t="s">
        <v>151</v>
      </c>
      <c r="AC168">
        <f t="shared" si="6"/>
        <v>0</v>
      </c>
    </row>
    <row r="169" spans="1:29" x14ac:dyDescent="0.15">
      <c r="A169" s="111"/>
      <c r="B169" s="86"/>
      <c r="C169" s="86"/>
      <c r="D169" s="92"/>
      <c r="E169" s="103">
        <f t="shared" si="5"/>
        <v>0</v>
      </c>
      <c r="F169" s="101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112"/>
      <c r="AB169" s="85" t="s">
        <v>151</v>
      </c>
      <c r="AC169">
        <f t="shared" si="6"/>
        <v>0</v>
      </c>
    </row>
    <row r="170" spans="1:29" x14ac:dyDescent="0.15">
      <c r="A170" s="111"/>
      <c r="B170" s="86"/>
      <c r="C170" s="86"/>
      <c r="D170" s="92"/>
      <c r="E170" s="103">
        <f t="shared" si="5"/>
        <v>0</v>
      </c>
      <c r="F170" s="101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112"/>
      <c r="AB170" s="85" t="s">
        <v>151</v>
      </c>
      <c r="AC170">
        <f t="shared" si="6"/>
        <v>0</v>
      </c>
    </row>
    <row r="171" spans="1:29" x14ac:dyDescent="0.15">
      <c r="A171" s="111"/>
      <c r="B171" s="86"/>
      <c r="C171" s="86"/>
      <c r="D171" s="92"/>
      <c r="E171" s="103">
        <f t="shared" si="5"/>
        <v>0</v>
      </c>
      <c r="F171" s="101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112"/>
      <c r="AB171" s="85" t="s">
        <v>151</v>
      </c>
      <c r="AC171">
        <f t="shared" si="6"/>
        <v>0</v>
      </c>
    </row>
    <row r="172" spans="1:29" x14ac:dyDescent="0.15">
      <c r="A172" s="111"/>
      <c r="B172" s="86"/>
      <c r="C172" s="86"/>
      <c r="D172" s="92"/>
      <c r="E172" s="103">
        <f t="shared" si="5"/>
        <v>0</v>
      </c>
      <c r="F172" s="101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112"/>
      <c r="AB172" s="85" t="s">
        <v>151</v>
      </c>
      <c r="AC172">
        <f t="shared" si="6"/>
        <v>0</v>
      </c>
    </row>
    <row r="173" spans="1:29" x14ac:dyDescent="0.15">
      <c r="A173" s="111"/>
      <c r="B173" s="86"/>
      <c r="C173" s="86"/>
      <c r="D173" s="92"/>
      <c r="E173" s="103">
        <f t="shared" si="5"/>
        <v>0</v>
      </c>
      <c r="F173" s="101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112"/>
      <c r="AB173" s="85" t="s">
        <v>151</v>
      </c>
      <c r="AC173">
        <f t="shared" si="6"/>
        <v>0</v>
      </c>
    </row>
    <row r="174" spans="1:29" x14ac:dyDescent="0.15">
      <c r="A174" s="111"/>
      <c r="B174" s="86"/>
      <c r="C174" s="86"/>
      <c r="D174" s="92"/>
      <c r="E174" s="103">
        <f t="shared" si="5"/>
        <v>0</v>
      </c>
      <c r="F174" s="101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112"/>
      <c r="AB174" s="85" t="s">
        <v>151</v>
      </c>
      <c r="AC174">
        <f t="shared" si="6"/>
        <v>0</v>
      </c>
    </row>
    <row r="175" spans="1:29" x14ac:dyDescent="0.15">
      <c r="A175" s="111"/>
      <c r="B175" s="86"/>
      <c r="C175" s="86"/>
      <c r="D175" s="92"/>
      <c r="E175" s="103">
        <f t="shared" si="5"/>
        <v>0</v>
      </c>
      <c r="F175" s="101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112"/>
      <c r="AB175" s="85" t="s">
        <v>151</v>
      </c>
      <c r="AC175">
        <f t="shared" si="6"/>
        <v>0</v>
      </c>
    </row>
    <row r="176" spans="1:29" x14ac:dyDescent="0.15">
      <c r="A176" s="111"/>
      <c r="B176" s="86"/>
      <c r="C176" s="86"/>
      <c r="D176" s="92"/>
      <c r="E176" s="103">
        <f t="shared" si="5"/>
        <v>0</v>
      </c>
      <c r="F176" s="101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112"/>
      <c r="AB176" s="85" t="s">
        <v>151</v>
      </c>
      <c r="AC176">
        <f t="shared" si="6"/>
        <v>0</v>
      </c>
    </row>
    <row r="177" spans="1:29" x14ac:dyDescent="0.15">
      <c r="A177" s="111"/>
      <c r="B177" s="86"/>
      <c r="C177" s="86"/>
      <c r="D177" s="92"/>
      <c r="E177" s="103">
        <f t="shared" si="5"/>
        <v>0</v>
      </c>
      <c r="F177" s="101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112"/>
      <c r="AB177" s="85" t="s">
        <v>151</v>
      </c>
      <c r="AC177">
        <f t="shared" si="6"/>
        <v>0</v>
      </c>
    </row>
    <row r="178" spans="1:29" x14ac:dyDescent="0.15">
      <c r="A178" s="111"/>
      <c r="B178" s="86"/>
      <c r="C178" s="86"/>
      <c r="D178" s="92"/>
      <c r="E178" s="103">
        <f t="shared" si="5"/>
        <v>0</v>
      </c>
      <c r="F178" s="101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112"/>
      <c r="AB178" s="85" t="s">
        <v>151</v>
      </c>
      <c r="AC178">
        <f t="shared" si="6"/>
        <v>0</v>
      </c>
    </row>
    <row r="179" spans="1:29" x14ac:dyDescent="0.15">
      <c r="A179" s="111"/>
      <c r="B179" s="86"/>
      <c r="C179" s="86"/>
      <c r="D179" s="92"/>
      <c r="E179" s="103">
        <f t="shared" si="5"/>
        <v>0</v>
      </c>
      <c r="F179" s="101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112"/>
      <c r="AB179" s="85" t="s">
        <v>151</v>
      </c>
      <c r="AC179">
        <f t="shared" si="6"/>
        <v>0</v>
      </c>
    </row>
    <row r="180" spans="1:29" x14ac:dyDescent="0.15">
      <c r="A180" s="111"/>
      <c r="B180" s="86"/>
      <c r="C180" s="86"/>
      <c r="D180" s="92"/>
      <c r="E180" s="103">
        <f t="shared" si="5"/>
        <v>0</v>
      </c>
      <c r="F180" s="101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112"/>
      <c r="AB180" s="85" t="s">
        <v>151</v>
      </c>
      <c r="AC180">
        <f t="shared" si="6"/>
        <v>0</v>
      </c>
    </row>
    <row r="181" spans="1:29" x14ac:dyDescent="0.15">
      <c r="A181" s="111"/>
      <c r="B181" s="86"/>
      <c r="C181" s="86"/>
      <c r="D181" s="92"/>
      <c r="E181" s="103">
        <f t="shared" si="5"/>
        <v>0</v>
      </c>
      <c r="F181" s="101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112"/>
      <c r="AB181" s="85" t="s">
        <v>151</v>
      </c>
      <c r="AC181">
        <f t="shared" si="6"/>
        <v>0</v>
      </c>
    </row>
    <row r="182" spans="1:29" x14ac:dyDescent="0.15">
      <c r="A182" s="111"/>
      <c r="B182" s="86"/>
      <c r="C182" s="86"/>
      <c r="D182" s="92"/>
      <c r="E182" s="103">
        <f t="shared" si="5"/>
        <v>0</v>
      </c>
      <c r="F182" s="101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112"/>
      <c r="AB182" s="85" t="s">
        <v>151</v>
      </c>
      <c r="AC182">
        <f t="shared" si="6"/>
        <v>0</v>
      </c>
    </row>
    <row r="183" spans="1:29" x14ac:dyDescent="0.15">
      <c r="A183" s="111"/>
      <c r="B183" s="86"/>
      <c r="C183" s="86"/>
      <c r="D183" s="92"/>
      <c r="E183" s="103">
        <f t="shared" si="5"/>
        <v>0</v>
      </c>
      <c r="F183" s="101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112"/>
      <c r="AB183" s="85" t="s">
        <v>151</v>
      </c>
      <c r="AC183">
        <f t="shared" si="6"/>
        <v>0</v>
      </c>
    </row>
    <row r="184" spans="1:29" x14ac:dyDescent="0.15">
      <c r="A184" s="111"/>
      <c r="B184" s="86"/>
      <c r="C184" s="86"/>
      <c r="D184" s="92"/>
      <c r="E184" s="103">
        <f t="shared" si="5"/>
        <v>0</v>
      </c>
      <c r="F184" s="101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112"/>
      <c r="AB184" s="85" t="s">
        <v>151</v>
      </c>
      <c r="AC184">
        <f t="shared" si="6"/>
        <v>0</v>
      </c>
    </row>
    <row r="185" spans="1:29" x14ac:dyDescent="0.15">
      <c r="A185" s="111"/>
      <c r="B185" s="86"/>
      <c r="C185" s="86"/>
      <c r="D185" s="92"/>
      <c r="E185" s="103">
        <f t="shared" si="5"/>
        <v>0</v>
      </c>
      <c r="F185" s="101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112"/>
      <c r="AB185" s="85" t="s">
        <v>151</v>
      </c>
      <c r="AC185">
        <f t="shared" si="6"/>
        <v>0</v>
      </c>
    </row>
    <row r="186" spans="1:29" x14ac:dyDescent="0.15">
      <c r="A186" s="111"/>
      <c r="B186" s="86"/>
      <c r="C186" s="86"/>
      <c r="D186" s="92"/>
      <c r="E186" s="103">
        <f t="shared" si="5"/>
        <v>0</v>
      </c>
      <c r="F186" s="101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112"/>
      <c r="AB186" s="85" t="s">
        <v>151</v>
      </c>
      <c r="AC186">
        <f t="shared" si="6"/>
        <v>0</v>
      </c>
    </row>
    <row r="187" spans="1:29" x14ac:dyDescent="0.15">
      <c r="A187" s="111"/>
      <c r="B187" s="86"/>
      <c r="C187" s="86"/>
      <c r="D187" s="92"/>
      <c r="E187" s="103">
        <f t="shared" si="5"/>
        <v>0</v>
      </c>
      <c r="F187" s="101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112"/>
      <c r="AB187" s="85" t="s">
        <v>151</v>
      </c>
      <c r="AC187">
        <f t="shared" si="6"/>
        <v>0</v>
      </c>
    </row>
    <row r="188" spans="1:29" x14ac:dyDescent="0.15">
      <c r="A188" s="111"/>
      <c r="B188" s="86"/>
      <c r="C188" s="86"/>
      <c r="D188" s="92"/>
      <c r="E188" s="103">
        <f t="shared" si="5"/>
        <v>0</v>
      </c>
      <c r="F188" s="101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112"/>
      <c r="AB188" s="85" t="s">
        <v>151</v>
      </c>
      <c r="AC188">
        <f t="shared" si="6"/>
        <v>0</v>
      </c>
    </row>
    <row r="189" spans="1:29" x14ac:dyDescent="0.15">
      <c r="A189" s="111"/>
      <c r="B189" s="86"/>
      <c r="C189" s="86"/>
      <c r="D189" s="92"/>
      <c r="E189" s="103">
        <f t="shared" si="5"/>
        <v>0</v>
      </c>
      <c r="F189" s="101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112"/>
      <c r="AB189" s="85" t="s">
        <v>151</v>
      </c>
      <c r="AC189">
        <f t="shared" si="6"/>
        <v>0</v>
      </c>
    </row>
    <row r="190" spans="1:29" x14ac:dyDescent="0.15">
      <c r="A190" s="111"/>
      <c r="B190" s="86"/>
      <c r="C190" s="86"/>
      <c r="D190" s="92"/>
      <c r="E190" s="103">
        <f t="shared" si="5"/>
        <v>0</v>
      </c>
      <c r="F190" s="101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112"/>
      <c r="AB190" s="85" t="s">
        <v>151</v>
      </c>
      <c r="AC190">
        <f t="shared" si="6"/>
        <v>0</v>
      </c>
    </row>
    <row r="191" spans="1:29" x14ac:dyDescent="0.15">
      <c r="A191" s="111"/>
      <c r="B191" s="86"/>
      <c r="C191" s="86"/>
      <c r="D191" s="92"/>
      <c r="E191" s="103">
        <f t="shared" si="5"/>
        <v>0</v>
      </c>
      <c r="F191" s="101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112"/>
      <c r="AB191" s="85" t="s">
        <v>151</v>
      </c>
      <c r="AC191">
        <f t="shared" si="6"/>
        <v>0</v>
      </c>
    </row>
    <row r="192" spans="1:29" x14ac:dyDescent="0.15">
      <c r="A192" s="111"/>
      <c r="B192" s="86"/>
      <c r="C192" s="86"/>
      <c r="D192" s="92"/>
      <c r="E192" s="103">
        <f t="shared" si="5"/>
        <v>0</v>
      </c>
      <c r="F192" s="101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112"/>
      <c r="AB192" s="85" t="s">
        <v>151</v>
      </c>
      <c r="AC192">
        <f t="shared" si="6"/>
        <v>0</v>
      </c>
    </row>
    <row r="193" spans="1:29" x14ac:dyDescent="0.15">
      <c r="A193" s="111"/>
      <c r="B193" s="86"/>
      <c r="C193" s="86"/>
      <c r="D193" s="92"/>
      <c r="E193" s="103">
        <f t="shared" si="5"/>
        <v>0</v>
      </c>
      <c r="F193" s="101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112"/>
      <c r="AB193" s="85" t="s">
        <v>151</v>
      </c>
      <c r="AC193">
        <f t="shared" si="6"/>
        <v>0</v>
      </c>
    </row>
    <row r="194" spans="1:29" x14ac:dyDescent="0.15">
      <c r="A194" s="111"/>
      <c r="B194" s="86"/>
      <c r="C194" s="86"/>
      <c r="D194" s="92"/>
      <c r="E194" s="103">
        <f t="shared" si="5"/>
        <v>0</v>
      </c>
      <c r="F194" s="101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112"/>
      <c r="AB194" s="85" t="s">
        <v>151</v>
      </c>
      <c r="AC194">
        <f t="shared" si="6"/>
        <v>0</v>
      </c>
    </row>
    <row r="195" spans="1:29" x14ac:dyDescent="0.15">
      <c r="A195" s="111"/>
      <c r="B195" s="86"/>
      <c r="C195" s="86"/>
      <c r="D195" s="92"/>
      <c r="E195" s="103">
        <f t="shared" si="5"/>
        <v>0</v>
      </c>
      <c r="F195" s="101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112"/>
      <c r="AB195" s="85" t="s">
        <v>151</v>
      </c>
      <c r="AC195">
        <f t="shared" si="6"/>
        <v>0</v>
      </c>
    </row>
    <row r="196" spans="1:29" x14ac:dyDescent="0.15">
      <c r="A196" s="111"/>
      <c r="B196" s="86"/>
      <c r="C196" s="86"/>
      <c r="D196" s="92"/>
      <c r="E196" s="103">
        <f t="shared" si="5"/>
        <v>0</v>
      </c>
      <c r="F196" s="101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112"/>
      <c r="AB196" s="85" t="s">
        <v>151</v>
      </c>
      <c r="AC196">
        <f t="shared" si="6"/>
        <v>0</v>
      </c>
    </row>
    <row r="197" spans="1:29" x14ac:dyDescent="0.15">
      <c r="A197" s="111"/>
      <c r="B197" s="86"/>
      <c r="C197" s="86"/>
      <c r="D197" s="92"/>
      <c r="E197" s="103">
        <f t="shared" si="5"/>
        <v>0</v>
      </c>
      <c r="F197" s="101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112"/>
      <c r="AB197" s="85" t="s">
        <v>151</v>
      </c>
      <c r="AC197">
        <f t="shared" si="6"/>
        <v>0</v>
      </c>
    </row>
    <row r="198" spans="1:29" x14ac:dyDescent="0.15">
      <c r="A198" s="111"/>
      <c r="B198" s="86"/>
      <c r="C198" s="86"/>
      <c r="D198" s="92"/>
      <c r="E198" s="103">
        <f t="shared" si="5"/>
        <v>0</v>
      </c>
      <c r="F198" s="101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112"/>
      <c r="AB198" s="85" t="s">
        <v>151</v>
      </c>
      <c r="AC198">
        <f t="shared" si="6"/>
        <v>0</v>
      </c>
    </row>
    <row r="199" spans="1:29" x14ac:dyDescent="0.15">
      <c r="A199" s="111"/>
      <c r="B199" s="86"/>
      <c r="C199" s="86"/>
      <c r="D199" s="92"/>
      <c r="E199" s="103">
        <f t="shared" si="5"/>
        <v>0</v>
      </c>
      <c r="F199" s="101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112"/>
      <c r="AB199" s="85" t="s">
        <v>151</v>
      </c>
      <c r="AC199">
        <f t="shared" si="6"/>
        <v>0</v>
      </c>
    </row>
    <row r="200" spans="1:29" x14ac:dyDescent="0.15">
      <c r="A200" s="111"/>
      <c r="B200" s="86"/>
      <c r="C200" s="86"/>
      <c r="D200" s="92"/>
      <c r="E200" s="103">
        <f t="shared" si="5"/>
        <v>0</v>
      </c>
      <c r="F200" s="101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112"/>
      <c r="AB200" s="85" t="s">
        <v>151</v>
      </c>
      <c r="AC200">
        <f t="shared" si="6"/>
        <v>0</v>
      </c>
    </row>
    <row r="201" spans="1:29" x14ac:dyDescent="0.15">
      <c r="A201" s="111"/>
      <c r="B201" s="86"/>
      <c r="C201" s="86"/>
      <c r="D201" s="92"/>
      <c r="E201" s="103">
        <f t="shared" ref="E201:E264" si="7">SUM(F201:Z201)</f>
        <v>0</v>
      </c>
      <c r="F201" s="101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112"/>
      <c r="AB201" s="85" t="s">
        <v>151</v>
      </c>
      <c r="AC201">
        <f t="shared" ref="AC201:AC264" si="8">E201*D201</f>
        <v>0</v>
      </c>
    </row>
    <row r="202" spans="1:29" x14ac:dyDescent="0.15">
      <c r="A202" s="111"/>
      <c r="B202" s="86"/>
      <c r="C202" s="86"/>
      <c r="D202" s="92"/>
      <c r="E202" s="103">
        <f t="shared" si="7"/>
        <v>0</v>
      </c>
      <c r="F202" s="101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112"/>
      <c r="AB202" s="85" t="s">
        <v>151</v>
      </c>
      <c r="AC202">
        <f t="shared" si="8"/>
        <v>0</v>
      </c>
    </row>
    <row r="203" spans="1:29" x14ac:dyDescent="0.15">
      <c r="A203" s="111"/>
      <c r="B203" s="86"/>
      <c r="C203" s="86"/>
      <c r="D203" s="92"/>
      <c r="E203" s="103">
        <f t="shared" si="7"/>
        <v>0</v>
      </c>
      <c r="F203" s="101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112"/>
      <c r="AB203" s="85" t="s">
        <v>151</v>
      </c>
      <c r="AC203">
        <f t="shared" si="8"/>
        <v>0</v>
      </c>
    </row>
    <row r="204" spans="1:29" x14ac:dyDescent="0.15">
      <c r="A204" s="111"/>
      <c r="B204" s="86"/>
      <c r="C204" s="86"/>
      <c r="D204" s="92"/>
      <c r="E204" s="103">
        <f t="shared" si="7"/>
        <v>0</v>
      </c>
      <c r="F204" s="101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112"/>
      <c r="AB204" s="85" t="s">
        <v>151</v>
      </c>
      <c r="AC204">
        <f t="shared" si="8"/>
        <v>0</v>
      </c>
    </row>
    <row r="205" spans="1:29" x14ac:dyDescent="0.15">
      <c r="A205" s="111"/>
      <c r="B205" s="86"/>
      <c r="C205" s="86"/>
      <c r="D205" s="92"/>
      <c r="E205" s="103">
        <f t="shared" si="7"/>
        <v>0</v>
      </c>
      <c r="F205" s="101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112"/>
      <c r="AB205" s="85" t="s">
        <v>151</v>
      </c>
      <c r="AC205">
        <f t="shared" si="8"/>
        <v>0</v>
      </c>
    </row>
    <row r="206" spans="1:29" x14ac:dyDescent="0.15">
      <c r="A206" s="111"/>
      <c r="B206" s="86"/>
      <c r="C206" s="86"/>
      <c r="D206" s="92"/>
      <c r="E206" s="103">
        <f t="shared" si="7"/>
        <v>0</v>
      </c>
      <c r="F206" s="101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112"/>
      <c r="AB206" s="85" t="s">
        <v>151</v>
      </c>
      <c r="AC206">
        <f t="shared" si="8"/>
        <v>0</v>
      </c>
    </row>
    <row r="207" spans="1:29" x14ac:dyDescent="0.15">
      <c r="A207" s="111"/>
      <c r="B207" s="86"/>
      <c r="C207" s="86"/>
      <c r="D207" s="92"/>
      <c r="E207" s="103">
        <f t="shared" si="7"/>
        <v>0</v>
      </c>
      <c r="F207" s="101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112"/>
      <c r="AB207" s="85" t="s">
        <v>151</v>
      </c>
      <c r="AC207">
        <f t="shared" si="8"/>
        <v>0</v>
      </c>
    </row>
    <row r="208" spans="1:29" x14ac:dyDescent="0.15">
      <c r="A208" s="111"/>
      <c r="B208" s="86"/>
      <c r="C208" s="86"/>
      <c r="D208" s="92"/>
      <c r="E208" s="103">
        <f t="shared" si="7"/>
        <v>0</v>
      </c>
      <c r="F208" s="101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112"/>
      <c r="AB208" s="85" t="s">
        <v>151</v>
      </c>
      <c r="AC208">
        <f t="shared" si="8"/>
        <v>0</v>
      </c>
    </row>
    <row r="209" spans="1:29" x14ac:dyDescent="0.15">
      <c r="A209" s="111"/>
      <c r="B209" s="86"/>
      <c r="C209" s="86"/>
      <c r="D209" s="92"/>
      <c r="E209" s="103">
        <f t="shared" si="7"/>
        <v>0</v>
      </c>
      <c r="F209" s="101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112"/>
      <c r="AB209" s="85" t="s">
        <v>151</v>
      </c>
      <c r="AC209">
        <f t="shared" si="8"/>
        <v>0</v>
      </c>
    </row>
    <row r="210" spans="1:29" x14ac:dyDescent="0.15">
      <c r="A210" s="111"/>
      <c r="B210" s="86"/>
      <c r="C210" s="86"/>
      <c r="D210" s="92"/>
      <c r="E210" s="103">
        <f t="shared" si="7"/>
        <v>0</v>
      </c>
      <c r="F210" s="101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112"/>
      <c r="AB210" s="85" t="s">
        <v>151</v>
      </c>
      <c r="AC210">
        <f t="shared" si="8"/>
        <v>0</v>
      </c>
    </row>
    <row r="211" spans="1:29" x14ac:dyDescent="0.15">
      <c r="A211" s="111"/>
      <c r="B211" s="86"/>
      <c r="C211" s="86"/>
      <c r="D211" s="92"/>
      <c r="E211" s="103">
        <f t="shared" si="7"/>
        <v>0</v>
      </c>
      <c r="F211" s="101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112"/>
      <c r="AB211" s="85" t="s">
        <v>151</v>
      </c>
      <c r="AC211">
        <f t="shared" si="8"/>
        <v>0</v>
      </c>
    </row>
    <row r="212" spans="1:29" x14ac:dyDescent="0.15">
      <c r="A212" s="111"/>
      <c r="B212" s="86"/>
      <c r="C212" s="86"/>
      <c r="D212" s="92"/>
      <c r="E212" s="103">
        <f t="shared" si="7"/>
        <v>0</v>
      </c>
      <c r="F212" s="101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112"/>
      <c r="AB212" s="85" t="s">
        <v>151</v>
      </c>
      <c r="AC212">
        <f t="shared" si="8"/>
        <v>0</v>
      </c>
    </row>
    <row r="213" spans="1:29" x14ac:dyDescent="0.15">
      <c r="A213" s="111"/>
      <c r="B213" s="86"/>
      <c r="C213" s="86"/>
      <c r="D213" s="92"/>
      <c r="E213" s="103">
        <f t="shared" si="7"/>
        <v>0</v>
      </c>
      <c r="F213" s="101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112"/>
      <c r="AB213" s="85" t="s">
        <v>151</v>
      </c>
      <c r="AC213">
        <f t="shared" si="8"/>
        <v>0</v>
      </c>
    </row>
    <row r="214" spans="1:29" x14ac:dyDescent="0.15">
      <c r="A214" s="111"/>
      <c r="B214" s="86"/>
      <c r="C214" s="86"/>
      <c r="D214" s="92"/>
      <c r="E214" s="103">
        <f t="shared" si="7"/>
        <v>0</v>
      </c>
      <c r="F214" s="101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112"/>
      <c r="AB214" s="85" t="s">
        <v>151</v>
      </c>
      <c r="AC214">
        <f t="shared" si="8"/>
        <v>0</v>
      </c>
    </row>
    <row r="215" spans="1:29" x14ac:dyDescent="0.15">
      <c r="A215" s="111"/>
      <c r="B215" s="86"/>
      <c r="C215" s="86"/>
      <c r="D215" s="92"/>
      <c r="E215" s="103">
        <f t="shared" si="7"/>
        <v>0</v>
      </c>
      <c r="F215" s="101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112"/>
      <c r="AB215" s="85" t="s">
        <v>151</v>
      </c>
      <c r="AC215">
        <f t="shared" si="8"/>
        <v>0</v>
      </c>
    </row>
    <row r="216" spans="1:29" x14ac:dyDescent="0.15">
      <c r="A216" s="111"/>
      <c r="B216" s="86"/>
      <c r="C216" s="86"/>
      <c r="D216" s="92"/>
      <c r="E216" s="103">
        <f t="shared" si="7"/>
        <v>0</v>
      </c>
      <c r="F216" s="101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112"/>
      <c r="AB216" s="85" t="s">
        <v>151</v>
      </c>
      <c r="AC216">
        <f t="shared" si="8"/>
        <v>0</v>
      </c>
    </row>
    <row r="217" spans="1:29" x14ac:dyDescent="0.15">
      <c r="A217" s="111"/>
      <c r="B217" s="86"/>
      <c r="C217" s="86"/>
      <c r="D217" s="92"/>
      <c r="E217" s="103">
        <f t="shared" si="7"/>
        <v>0</v>
      </c>
      <c r="F217" s="101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112"/>
      <c r="AB217" s="85" t="s">
        <v>151</v>
      </c>
      <c r="AC217">
        <f t="shared" si="8"/>
        <v>0</v>
      </c>
    </row>
    <row r="218" spans="1:29" x14ac:dyDescent="0.15">
      <c r="A218" s="111"/>
      <c r="B218" s="86"/>
      <c r="C218" s="86"/>
      <c r="D218" s="92"/>
      <c r="E218" s="103">
        <f t="shared" si="7"/>
        <v>0</v>
      </c>
      <c r="F218" s="101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112"/>
      <c r="AB218" s="85" t="s">
        <v>151</v>
      </c>
      <c r="AC218">
        <f t="shared" si="8"/>
        <v>0</v>
      </c>
    </row>
    <row r="219" spans="1:29" x14ac:dyDescent="0.15">
      <c r="A219" s="111"/>
      <c r="B219" s="86"/>
      <c r="C219" s="86"/>
      <c r="D219" s="92"/>
      <c r="E219" s="103">
        <f t="shared" si="7"/>
        <v>0</v>
      </c>
      <c r="F219" s="101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112"/>
      <c r="AB219" s="85" t="s">
        <v>151</v>
      </c>
      <c r="AC219">
        <f t="shared" si="8"/>
        <v>0</v>
      </c>
    </row>
    <row r="220" spans="1:29" x14ac:dyDescent="0.15">
      <c r="A220" s="111"/>
      <c r="B220" s="86"/>
      <c r="C220" s="86"/>
      <c r="D220" s="92"/>
      <c r="E220" s="103">
        <f t="shared" si="7"/>
        <v>0</v>
      </c>
      <c r="F220" s="101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112"/>
      <c r="AB220" s="85" t="s">
        <v>151</v>
      </c>
      <c r="AC220">
        <f t="shared" si="8"/>
        <v>0</v>
      </c>
    </row>
    <row r="221" spans="1:29" x14ac:dyDescent="0.15">
      <c r="A221" s="111"/>
      <c r="B221" s="86"/>
      <c r="C221" s="86"/>
      <c r="D221" s="92"/>
      <c r="E221" s="103">
        <f t="shared" si="7"/>
        <v>0</v>
      </c>
      <c r="F221" s="101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112"/>
      <c r="AB221" s="85" t="s">
        <v>151</v>
      </c>
      <c r="AC221">
        <f t="shared" si="8"/>
        <v>0</v>
      </c>
    </row>
    <row r="222" spans="1:29" x14ac:dyDescent="0.15">
      <c r="A222" s="111"/>
      <c r="B222" s="86"/>
      <c r="C222" s="86"/>
      <c r="D222" s="92"/>
      <c r="E222" s="103">
        <f t="shared" si="7"/>
        <v>0</v>
      </c>
      <c r="F222" s="101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112"/>
      <c r="AB222" s="85" t="s">
        <v>151</v>
      </c>
      <c r="AC222">
        <f t="shared" si="8"/>
        <v>0</v>
      </c>
    </row>
    <row r="223" spans="1:29" x14ac:dyDescent="0.15">
      <c r="A223" s="111"/>
      <c r="B223" s="86"/>
      <c r="C223" s="86"/>
      <c r="D223" s="92"/>
      <c r="E223" s="103">
        <f t="shared" si="7"/>
        <v>0</v>
      </c>
      <c r="F223" s="101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112"/>
      <c r="AB223" s="85" t="s">
        <v>151</v>
      </c>
      <c r="AC223">
        <f t="shared" si="8"/>
        <v>0</v>
      </c>
    </row>
    <row r="224" spans="1:29" x14ac:dyDescent="0.15">
      <c r="A224" s="111"/>
      <c r="B224" s="86"/>
      <c r="C224" s="86"/>
      <c r="D224" s="92"/>
      <c r="E224" s="103">
        <f t="shared" si="7"/>
        <v>0</v>
      </c>
      <c r="F224" s="101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112"/>
      <c r="AB224" s="85" t="s">
        <v>151</v>
      </c>
      <c r="AC224">
        <f t="shared" si="8"/>
        <v>0</v>
      </c>
    </row>
    <row r="225" spans="1:29" x14ac:dyDescent="0.15">
      <c r="A225" s="111"/>
      <c r="B225" s="86"/>
      <c r="C225" s="86"/>
      <c r="D225" s="92"/>
      <c r="E225" s="103">
        <f t="shared" si="7"/>
        <v>0</v>
      </c>
      <c r="F225" s="101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112"/>
      <c r="AB225" s="85" t="s">
        <v>151</v>
      </c>
      <c r="AC225">
        <f t="shared" si="8"/>
        <v>0</v>
      </c>
    </row>
    <row r="226" spans="1:29" x14ac:dyDescent="0.15">
      <c r="A226" s="111"/>
      <c r="B226" s="86"/>
      <c r="C226" s="86"/>
      <c r="D226" s="92"/>
      <c r="E226" s="103">
        <f t="shared" si="7"/>
        <v>0</v>
      </c>
      <c r="F226" s="101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112"/>
      <c r="AB226" s="85" t="s">
        <v>151</v>
      </c>
      <c r="AC226">
        <f t="shared" si="8"/>
        <v>0</v>
      </c>
    </row>
    <row r="227" spans="1:29" x14ac:dyDescent="0.15">
      <c r="A227" s="111"/>
      <c r="B227" s="86"/>
      <c r="C227" s="86"/>
      <c r="D227" s="92"/>
      <c r="E227" s="103">
        <f t="shared" si="7"/>
        <v>0</v>
      </c>
      <c r="F227" s="101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112"/>
      <c r="AB227" s="85" t="s">
        <v>151</v>
      </c>
      <c r="AC227">
        <f t="shared" si="8"/>
        <v>0</v>
      </c>
    </row>
    <row r="228" spans="1:29" x14ac:dyDescent="0.15">
      <c r="A228" s="111"/>
      <c r="B228" s="86"/>
      <c r="C228" s="86"/>
      <c r="D228" s="92"/>
      <c r="E228" s="103">
        <f t="shared" si="7"/>
        <v>0</v>
      </c>
      <c r="F228" s="101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112"/>
      <c r="AB228" s="85" t="s">
        <v>151</v>
      </c>
      <c r="AC228">
        <f t="shared" si="8"/>
        <v>0</v>
      </c>
    </row>
    <row r="229" spans="1:29" x14ac:dyDescent="0.15">
      <c r="A229" s="111"/>
      <c r="B229" s="86"/>
      <c r="C229" s="86"/>
      <c r="D229" s="92"/>
      <c r="E229" s="103">
        <f t="shared" si="7"/>
        <v>0</v>
      </c>
      <c r="F229" s="101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112"/>
      <c r="AB229" s="85" t="s">
        <v>151</v>
      </c>
      <c r="AC229">
        <f t="shared" si="8"/>
        <v>0</v>
      </c>
    </row>
    <row r="230" spans="1:29" x14ac:dyDescent="0.15">
      <c r="A230" s="111"/>
      <c r="B230" s="86"/>
      <c r="C230" s="86"/>
      <c r="D230" s="92"/>
      <c r="E230" s="103">
        <f t="shared" si="7"/>
        <v>0</v>
      </c>
      <c r="F230" s="101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112"/>
      <c r="AB230" s="85" t="s">
        <v>151</v>
      </c>
      <c r="AC230">
        <f t="shared" si="8"/>
        <v>0</v>
      </c>
    </row>
    <row r="231" spans="1:29" x14ac:dyDescent="0.15">
      <c r="A231" s="111"/>
      <c r="B231" s="86"/>
      <c r="C231" s="86"/>
      <c r="D231" s="92"/>
      <c r="E231" s="103">
        <f t="shared" si="7"/>
        <v>0</v>
      </c>
      <c r="F231" s="101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112"/>
      <c r="AB231" s="85" t="s">
        <v>151</v>
      </c>
      <c r="AC231">
        <f t="shared" si="8"/>
        <v>0</v>
      </c>
    </row>
    <row r="232" spans="1:29" x14ac:dyDescent="0.15">
      <c r="A232" s="111"/>
      <c r="B232" s="86"/>
      <c r="C232" s="86"/>
      <c r="D232" s="92"/>
      <c r="E232" s="103">
        <f t="shared" si="7"/>
        <v>0</v>
      </c>
      <c r="F232" s="101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112"/>
      <c r="AB232" s="85" t="s">
        <v>151</v>
      </c>
      <c r="AC232">
        <f t="shared" si="8"/>
        <v>0</v>
      </c>
    </row>
    <row r="233" spans="1:29" x14ac:dyDescent="0.15">
      <c r="A233" s="111"/>
      <c r="B233" s="86"/>
      <c r="C233" s="86"/>
      <c r="D233" s="92"/>
      <c r="E233" s="103">
        <f t="shared" si="7"/>
        <v>0</v>
      </c>
      <c r="F233" s="101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112"/>
      <c r="AB233" s="85" t="s">
        <v>151</v>
      </c>
      <c r="AC233">
        <f t="shared" si="8"/>
        <v>0</v>
      </c>
    </row>
    <row r="234" spans="1:29" x14ac:dyDescent="0.15">
      <c r="A234" s="111"/>
      <c r="B234" s="86"/>
      <c r="C234" s="86"/>
      <c r="D234" s="92"/>
      <c r="E234" s="103">
        <f t="shared" si="7"/>
        <v>0</v>
      </c>
      <c r="F234" s="101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112"/>
      <c r="AB234" s="85" t="s">
        <v>151</v>
      </c>
      <c r="AC234">
        <f t="shared" si="8"/>
        <v>0</v>
      </c>
    </row>
    <row r="235" spans="1:29" x14ac:dyDescent="0.15">
      <c r="A235" s="111"/>
      <c r="B235" s="86"/>
      <c r="C235" s="86"/>
      <c r="D235" s="92"/>
      <c r="E235" s="103">
        <f t="shared" si="7"/>
        <v>0</v>
      </c>
      <c r="F235" s="101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112"/>
      <c r="AB235" s="85" t="s">
        <v>151</v>
      </c>
      <c r="AC235">
        <f t="shared" si="8"/>
        <v>0</v>
      </c>
    </row>
    <row r="236" spans="1:29" x14ac:dyDescent="0.15">
      <c r="A236" s="111"/>
      <c r="B236" s="86"/>
      <c r="C236" s="86"/>
      <c r="D236" s="92"/>
      <c r="E236" s="103">
        <f t="shared" si="7"/>
        <v>0</v>
      </c>
      <c r="F236" s="101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112"/>
      <c r="AB236" s="85" t="s">
        <v>151</v>
      </c>
      <c r="AC236">
        <f t="shared" si="8"/>
        <v>0</v>
      </c>
    </row>
    <row r="237" spans="1:29" x14ac:dyDescent="0.15">
      <c r="A237" s="111"/>
      <c r="B237" s="86"/>
      <c r="C237" s="86"/>
      <c r="D237" s="92"/>
      <c r="E237" s="103">
        <f t="shared" si="7"/>
        <v>0</v>
      </c>
      <c r="F237" s="101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112"/>
      <c r="AB237" s="85" t="s">
        <v>151</v>
      </c>
      <c r="AC237">
        <f t="shared" si="8"/>
        <v>0</v>
      </c>
    </row>
    <row r="238" spans="1:29" x14ac:dyDescent="0.15">
      <c r="A238" s="111"/>
      <c r="B238" s="86"/>
      <c r="C238" s="86"/>
      <c r="D238" s="92"/>
      <c r="E238" s="103">
        <f t="shared" si="7"/>
        <v>0</v>
      </c>
      <c r="F238" s="101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112"/>
      <c r="AB238" s="85" t="s">
        <v>151</v>
      </c>
      <c r="AC238">
        <f t="shared" si="8"/>
        <v>0</v>
      </c>
    </row>
    <row r="239" spans="1:29" x14ac:dyDescent="0.15">
      <c r="A239" s="111"/>
      <c r="B239" s="86"/>
      <c r="C239" s="86"/>
      <c r="D239" s="92"/>
      <c r="E239" s="103">
        <f t="shared" si="7"/>
        <v>0</v>
      </c>
      <c r="F239" s="101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112"/>
      <c r="AB239" s="85" t="s">
        <v>151</v>
      </c>
      <c r="AC239">
        <f t="shared" si="8"/>
        <v>0</v>
      </c>
    </row>
    <row r="240" spans="1:29" x14ac:dyDescent="0.15">
      <c r="A240" s="111"/>
      <c r="B240" s="86"/>
      <c r="C240" s="86"/>
      <c r="D240" s="92"/>
      <c r="E240" s="103">
        <f t="shared" si="7"/>
        <v>0</v>
      </c>
      <c r="F240" s="101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112"/>
      <c r="AB240" s="85" t="s">
        <v>151</v>
      </c>
      <c r="AC240">
        <f t="shared" si="8"/>
        <v>0</v>
      </c>
    </row>
    <row r="241" spans="1:29" x14ac:dyDescent="0.15">
      <c r="A241" s="111"/>
      <c r="B241" s="86"/>
      <c r="C241" s="86"/>
      <c r="D241" s="92"/>
      <c r="E241" s="103">
        <f t="shared" si="7"/>
        <v>0</v>
      </c>
      <c r="F241" s="101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112"/>
      <c r="AB241" s="85" t="s">
        <v>151</v>
      </c>
      <c r="AC241">
        <f t="shared" si="8"/>
        <v>0</v>
      </c>
    </row>
    <row r="242" spans="1:29" x14ac:dyDescent="0.15">
      <c r="A242" s="111"/>
      <c r="B242" s="86"/>
      <c r="C242" s="86"/>
      <c r="D242" s="92"/>
      <c r="E242" s="103">
        <f t="shared" si="7"/>
        <v>0</v>
      </c>
      <c r="F242" s="101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112"/>
      <c r="AB242" s="85" t="s">
        <v>151</v>
      </c>
      <c r="AC242">
        <f t="shared" si="8"/>
        <v>0</v>
      </c>
    </row>
    <row r="243" spans="1:29" x14ac:dyDescent="0.15">
      <c r="A243" s="111"/>
      <c r="B243" s="86"/>
      <c r="C243" s="86"/>
      <c r="D243" s="92"/>
      <c r="E243" s="103">
        <f t="shared" si="7"/>
        <v>0</v>
      </c>
      <c r="F243" s="101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112"/>
      <c r="AB243" s="85" t="s">
        <v>151</v>
      </c>
      <c r="AC243">
        <f t="shared" si="8"/>
        <v>0</v>
      </c>
    </row>
    <row r="244" spans="1:29" x14ac:dyDescent="0.15">
      <c r="A244" s="111"/>
      <c r="B244" s="86"/>
      <c r="C244" s="86"/>
      <c r="D244" s="92"/>
      <c r="E244" s="103">
        <f t="shared" si="7"/>
        <v>0</v>
      </c>
      <c r="F244" s="101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112"/>
      <c r="AB244" s="85" t="s">
        <v>151</v>
      </c>
      <c r="AC244">
        <f t="shared" si="8"/>
        <v>0</v>
      </c>
    </row>
    <row r="245" spans="1:29" x14ac:dyDescent="0.15">
      <c r="A245" s="111"/>
      <c r="B245" s="86"/>
      <c r="C245" s="86"/>
      <c r="D245" s="92"/>
      <c r="E245" s="103">
        <f t="shared" si="7"/>
        <v>0</v>
      </c>
      <c r="F245" s="101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112"/>
      <c r="AB245" s="85" t="s">
        <v>151</v>
      </c>
      <c r="AC245">
        <f t="shared" si="8"/>
        <v>0</v>
      </c>
    </row>
    <row r="246" spans="1:29" x14ac:dyDescent="0.15">
      <c r="A246" s="111"/>
      <c r="B246" s="86"/>
      <c r="C246" s="86"/>
      <c r="D246" s="92"/>
      <c r="E246" s="103">
        <f t="shared" si="7"/>
        <v>0</v>
      </c>
      <c r="F246" s="101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112"/>
      <c r="AB246" s="85" t="s">
        <v>151</v>
      </c>
      <c r="AC246">
        <f t="shared" si="8"/>
        <v>0</v>
      </c>
    </row>
    <row r="247" spans="1:29" x14ac:dyDescent="0.15">
      <c r="A247" s="111"/>
      <c r="B247" s="86"/>
      <c r="C247" s="86"/>
      <c r="D247" s="92"/>
      <c r="E247" s="103">
        <f t="shared" si="7"/>
        <v>0</v>
      </c>
      <c r="F247" s="101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112"/>
      <c r="AB247" s="85" t="s">
        <v>151</v>
      </c>
      <c r="AC247">
        <f t="shared" si="8"/>
        <v>0</v>
      </c>
    </row>
    <row r="248" spans="1:29" x14ac:dyDescent="0.15">
      <c r="A248" s="111"/>
      <c r="B248" s="86"/>
      <c r="C248" s="86"/>
      <c r="D248" s="92"/>
      <c r="E248" s="103">
        <f t="shared" si="7"/>
        <v>0</v>
      </c>
      <c r="F248" s="101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112"/>
      <c r="AB248" s="85" t="s">
        <v>151</v>
      </c>
      <c r="AC248">
        <f t="shared" si="8"/>
        <v>0</v>
      </c>
    </row>
    <row r="249" spans="1:29" x14ac:dyDescent="0.15">
      <c r="A249" s="111"/>
      <c r="B249" s="86"/>
      <c r="C249" s="86"/>
      <c r="D249" s="92"/>
      <c r="E249" s="103">
        <f t="shared" si="7"/>
        <v>0</v>
      </c>
      <c r="F249" s="101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112"/>
      <c r="AB249" s="85" t="s">
        <v>151</v>
      </c>
      <c r="AC249">
        <f t="shared" si="8"/>
        <v>0</v>
      </c>
    </row>
    <row r="250" spans="1:29" x14ac:dyDescent="0.15">
      <c r="A250" s="111"/>
      <c r="B250" s="86"/>
      <c r="C250" s="86"/>
      <c r="D250" s="92"/>
      <c r="E250" s="103">
        <f t="shared" si="7"/>
        <v>0</v>
      </c>
      <c r="F250" s="101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112"/>
      <c r="AB250" s="85" t="s">
        <v>151</v>
      </c>
      <c r="AC250">
        <f t="shared" si="8"/>
        <v>0</v>
      </c>
    </row>
    <row r="251" spans="1:29" x14ac:dyDescent="0.15">
      <c r="A251" s="111"/>
      <c r="B251" s="86"/>
      <c r="C251" s="86"/>
      <c r="D251" s="92"/>
      <c r="E251" s="103">
        <f t="shared" si="7"/>
        <v>0</v>
      </c>
      <c r="F251" s="101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112"/>
      <c r="AB251" s="85" t="s">
        <v>151</v>
      </c>
      <c r="AC251">
        <f t="shared" si="8"/>
        <v>0</v>
      </c>
    </row>
    <row r="252" spans="1:29" x14ac:dyDescent="0.15">
      <c r="A252" s="111"/>
      <c r="B252" s="86"/>
      <c r="C252" s="86"/>
      <c r="D252" s="92"/>
      <c r="E252" s="103">
        <f t="shared" si="7"/>
        <v>0</v>
      </c>
      <c r="F252" s="101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112"/>
      <c r="AB252" s="85" t="s">
        <v>151</v>
      </c>
      <c r="AC252">
        <f t="shared" si="8"/>
        <v>0</v>
      </c>
    </row>
    <row r="253" spans="1:29" x14ac:dyDescent="0.15">
      <c r="A253" s="111"/>
      <c r="B253" s="86"/>
      <c r="C253" s="86"/>
      <c r="D253" s="92"/>
      <c r="E253" s="103">
        <f t="shared" si="7"/>
        <v>0</v>
      </c>
      <c r="F253" s="101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112"/>
      <c r="AB253" s="85" t="s">
        <v>151</v>
      </c>
      <c r="AC253">
        <f t="shared" si="8"/>
        <v>0</v>
      </c>
    </row>
    <row r="254" spans="1:29" x14ac:dyDescent="0.15">
      <c r="A254" s="111"/>
      <c r="B254" s="86"/>
      <c r="C254" s="86"/>
      <c r="D254" s="92"/>
      <c r="E254" s="103">
        <f t="shared" si="7"/>
        <v>0</v>
      </c>
      <c r="F254" s="101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112"/>
      <c r="AB254" s="85" t="s">
        <v>151</v>
      </c>
      <c r="AC254">
        <f t="shared" si="8"/>
        <v>0</v>
      </c>
    </row>
    <row r="255" spans="1:29" x14ac:dyDescent="0.15">
      <c r="A255" s="111"/>
      <c r="B255" s="86"/>
      <c r="C255" s="86"/>
      <c r="D255" s="92"/>
      <c r="E255" s="103">
        <f t="shared" si="7"/>
        <v>0</v>
      </c>
      <c r="F255" s="101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112"/>
      <c r="AB255" s="85" t="s">
        <v>151</v>
      </c>
      <c r="AC255">
        <f t="shared" si="8"/>
        <v>0</v>
      </c>
    </row>
    <row r="256" spans="1:29" x14ac:dyDescent="0.15">
      <c r="A256" s="111"/>
      <c r="B256" s="86"/>
      <c r="C256" s="86"/>
      <c r="D256" s="92"/>
      <c r="E256" s="103">
        <f t="shared" si="7"/>
        <v>0</v>
      </c>
      <c r="F256" s="101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112"/>
      <c r="AB256" s="85" t="s">
        <v>151</v>
      </c>
      <c r="AC256">
        <f t="shared" si="8"/>
        <v>0</v>
      </c>
    </row>
    <row r="257" spans="1:29" x14ac:dyDescent="0.15">
      <c r="A257" s="111"/>
      <c r="B257" s="86"/>
      <c r="C257" s="86"/>
      <c r="D257" s="92"/>
      <c r="E257" s="103">
        <f t="shared" si="7"/>
        <v>0</v>
      </c>
      <c r="F257" s="101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112"/>
      <c r="AB257" s="85" t="s">
        <v>151</v>
      </c>
      <c r="AC257">
        <f t="shared" si="8"/>
        <v>0</v>
      </c>
    </row>
    <row r="258" spans="1:29" x14ac:dyDescent="0.15">
      <c r="A258" s="111"/>
      <c r="B258" s="86"/>
      <c r="C258" s="86"/>
      <c r="D258" s="92"/>
      <c r="E258" s="103">
        <f t="shared" si="7"/>
        <v>0</v>
      </c>
      <c r="F258" s="101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112"/>
      <c r="AB258" s="85" t="s">
        <v>151</v>
      </c>
      <c r="AC258">
        <f t="shared" si="8"/>
        <v>0</v>
      </c>
    </row>
    <row r="259" spans="1:29" x14ac:dyDescent="0.15">
      <c r="A259" s="111"/>
      <c r="B259" s="86"/>
      <c r="C259" s="86"/>
      <c r="D259" s="92"/>
      <c r="E259" s="103">
        <f t="shared" si="7"/>
        <v>0</v>
      </c>
      <c r="F259" s="101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112"/>
      <c r="AB259" s="85" t="s">
        <v>151</v>
      </c>
      <c r="AC259">
        <f t="shared" si="8"/>
        <v>0</v>
      </c>
    </row>
    <row r="260" spans="1:29" x14ac:dyDescent="0.15">
      <c r="A260" s="111"/>
      <c r="B260" s="86"/>
      <c r="C260" s="86"/>
      <c r="D260" s="92"/>
      <c r="E260" s="103">
        <f t="shared" si="7"/>
        <v>0</v>
      </c>
      <c r="F260" s="101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112"/>
      <c r="AB260" s="85" t="s">
        <v>151</v>
      </c>
      <c r="AC260">
        <f t="shared" si="8"/>
        <v>0</v>
      </c>
    </row>
    <row r="261" spans="1:29" x14ac:dyDescent="0.15">
      <c r="A261" s="111"/>
      <c r="B261" s="86"/>
      <c r="C261" s="86"/>
      <c r="D261" s="92"/>
      <c r="E261" s="103">
        <f t="shared" si="7"/>
        <v>0</v>
      </c>
      <c r="F261" s="101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112"/>
      <c r="AB261" s="85" t="s">
        <v>151</v>
      </c>
      <c r="AC261">
        <f t="shared" si="8"/>
        <v>0</v>
      </c>
    </row>
    <row r="262" spans="1:29" x14ac:dyDescent="0.15">
      <c r="A262" s="111"/>
      <c r="B262" s="86"/>
      <c r="C262" s="86"/>
      <c r="D262" s="92"/>
      <c r="E262" s="103">
        <f t="shared" si="7"/>
        <v>0</v>
      </c>
      <c r="F262" s="101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112"/>
      <c r="AB262" s="85" t="s">
        <v>151</v>
      </c>
      <c r="AC262">
        <f t="shared" si="8"/>
        <v>0</v>
      </c>
    </row>
    <row r="263" spans="1:29" x14ac:dyDescent="0.15">
      <c r="A263" s="111"/>
      <c r="B263" s="86"/>
      <c r="C263" s="86"/>
      <c r="D263" s="92"/>
      <c r="E263" s="103">
        <f t="shared" si="7"/>
        <v>0</v>
      </c>
      <c r="F263" s="101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112"/>
      <c r="AB263" s="85" t="s">
        <v>151</v>
      </c>
      <c r="AC263">
        <f t="shared" si="8"/>
        <v>0</v>
      </c>
    </row>
    <row r="264" spans="1:29" x14ac:dyDescent="0.15">
      <c r="A264" s="111"/>
      <c r="B264" s="86"/>
      <c r="C264" s="86"/>
      <c r="D264" s="92"/>
      <c r="E264" s="103">
        <f t="shared" si="7"/>
        <v>0</v>
      </c>
      <c r="F264" s="101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112"/>
      <c r="AB264" s="85" t="s">
        <v>151</v>
      </c>
      <c r="AC264">
        <f t="shared" si="8"/>
        <v>0</v>
      </c>
    </row>
    <row r="265" spans="1:29" x14ac:dyDescent="0.15">
      <c r="A265" s="111"/>
      <c r="B265" s="86"/>
      <c r="C265" s="86"/>
      <c r="D265" s="92"/>
      <c r="E265" s="103">
        <f t="shared" ref="E265:E328" si="9">SUM(F265:Z265)</f>
        <v>0</v>
      </c>
      <c r="F265" s="101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112"/>
      <c r="AB265" s="85" t="s">
        <v>151</v>
      </c>
      <c r="AC265">
        <f t="shared" ref="AC265:AC328" si="10">E265*D265</f>
        <v>0</v>
      </c>
    </row>
    <row r="266" spans="1:29" x14ac:dyDescent="0.15">
      <c r="A266" s="111"/>
      <c r="B266" s="86"/>
      <c r="C266" s="86"/>
      <c r="D266" s="92"/>
      <c r="E266" s="103">
        <f t="shared" si="9"/>
        <v>0</v>
      </c>
      <c r="F266" s="101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112"/>
      <c r="AB266" s="85" t="s">
        <v>151</v>
      </c>
      <c r="AC266">
        <f t="shared" si="10"/>
        <v>0</v>
      </c>
    </row>
    <row r="267" spans="1:29" x14ac:dyDescent="0.15">
      <c r="A267" s="111"/>
      <c r="B267" s="86"/>
      <c r="C267" s="86"/>
      <c r="D267" s="92"/>
      <c r="E267" s="103">
        <f t="shared" si="9"/>
        <v>0</v>
      </c>
      <c r="F267" s="101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112"/>
      <c r="AB267" s="85" t="s">
        <v>151</v>
      </c>
      <c r="AC267">
        <f t="shared" si="10"/>
        <v>0</v>
      </c>
    </row>
    <row r="268" spans="1:29" x14ac:dyDescent="0.15">
      <c r="A268" s="111"/>
      <c r="B268" s="86"/>
      <c r="C268" s="86"/>
      <c r="D268" s="92"/>
      <c r="E268" s="103">
        <f t="shared" si="9"/>
        <v>0</v>
      </c>
      <c r="F268" s="101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112"/>
      <c r="AB268" s="85" t="s">
        <v>151</v>
      </c>
      <c r="AC268">
        <f t="shared" si="10"/>
        <v>0</v>
      </c>
    </row>
    <row r="269" spans="1:29" x14ac:dyDescent="0.15">
      <c r="A269" s="111"/>
      <c r="B269" s="86"/>
      <c r="C269" s="86"/>
      <c r="D269" s="92"/>
      <c r="E269" s="103">
        <f t="shared" si="9"/>
        <v>0</v>
      </c>
      <c r="F269" s="101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112"/>
      <c r="AB269" s="85" t="s">
        <v>151</v>
      </c>
      <c r="AC269">
        <f t="shared" si="10"/>
        <v>0</v>
      </c>
    </row>
    <row r="270" spans="1:29" x14ac:dyDescent="0.15">
      <c r="A270" s="111"/>
      <c r="B270" s="86"/>
      <c r="C270" s="86"/>
      <c r="D270" s="92"/>
      <c r="E270" s="103">
        <f t="shared" si="9"/>
        <v>0</v>
      </c>
      <c r="F270" s="101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112"/>
      <c r="AB270" s="85" t="s">
        <v>151</v>
      </c>
      <c r="AC270">
        <f t="shared" si="10"/>
        <v>0</v>
      </c>
    </row>
    <row r="271" spans="1:29" x14ac:dyDescent="0.15">
      <c r="A271" s="111"/>
      <c r="B271" s="86"/>
      <c r="C271" s="86"/>
      <c r="D271" s="92"/>
      <c r="E271" s="103">
        <f t="shared" si="9"/>
        <v>0</v>
      </c>
      <c r="F271" s="101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112"/>
      <c r="AB271" s="85" t="s">
        <v>151</v>
      </c>
      <c r="AC271">
        <f t="shared" si="10"/>
        <v>0</v>
      </c>
    </row>
    <row r="272" spans="1:29" x14ac:dyDescent="0.15">
      <c r="A272" s="111"/>
      <c r="B272" s="86"/>
      <c r="C272" s="86"/>
      <c r="D272" s="92"/>
      <c r="E272" s="103">
        <f t="shared" si="9"/>
        <v>0</v>
      </c>
      <c r="F272" s="101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112"/>
      <c r="AB272" s="85" t="s">
        <v>151</v>
      </c>
      <c r="AC272">
        <f t="shared" si="10"/>
        <v>0</v>
      </c>
    </row>
    <row r="273" spans="1:29" x14ac:dyDescent="0.15">
      <c r="A273" s="111"/>
      <c r="B273" s="86"/>
      <c r="C273" s="86"/>
      <c r="D273" s="92"/>
      <c r="E273" s="103">
        <f t="shared" si="9"/>
        <v>0</v>
      </c>
      <c r="F273" s="101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112"/>
      <c r="AB273" s="85" t="s">
        <v>151</v>
      </c>
      <c r="AC273">
        <f t="shared" si="10"/>
        <v>0</v>
      </c>
    </row>
    <row r="274" spans="1:29" x14ac:dyDescent="0.15">
      <c r="A274" s="111"/>
      <c r="B274" s="86"/>
      <c r="C274" s="86"/>
      <c r="D274" s="92"/>
      <c r="E274" s="103">
        <f t="shared" si="9"/>
        <v>0</v>
      </c>
      <c r="F274" s="101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112"/>
      <c r="AB274" s="85" t="s">
        <v>151</v>
      </c>
      <c r="AC274">
        <f t="shared" si="10"/>
        <v>0</v>
      </c>
    </row>
    <row r="275" spans="1:29" x14ac:dyDescent="0.15">
      <c r="A275" s="111"/>
      <c r="B275" s="86"/>
      <c r="C275" s="86"/>
      <c r="D275" s="92"/>
      <c r="E275" s="103">
        <f t="shared" si="9"/>
        <v>0</v>
      </c>
      <c r="F275" s="101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112"/>
      <c r="AB275" s="85" t="s">
        <v>151</v>
      </c>
      <c r="AC275">
        <f t="shared" si="10"/>
        <v>0</v>
      </c>
    </row>
    <row r="276" spans="1:29" x14ac:dyDescent="0.15">
      <c r="A276" s="111"/>
      <c r="B276" s="86"/>
      <c r="C276" s="86"/>
      <c r="D276" s="92"/>
      <c r="E276" s="103">
        <f t="shared" si="9"/>
        <v>0</v>
      </c>
      <c r="F276" s="101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112"/>
      <c r="AB276" s="85" t="s">
        <v>151</v>
      </c>
      <c r="AC276">
        <f t="shared" si="10"/>
        <v>0</v>
      </c>
    </row>
    <row r="277" spans="1:29" x14ac:dyDescent="0.15">
      <c r="A277" s="111"/>
      <c r="B277" s="86"/>
      <c r="C277" s="86"/>
      <c r="D277" s="92"/>
      <c r="E277" s="103">
        <f t="shared" si="9"/>
        <v>0</v>
      </c>
      <c r="F277" s="101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112"/>
      <c r="AB277" s="85" t="s">
        <v>151</v>
      </c>
      <c r="AC277">
        <f t="shared" si="10"/>
        <v>0</v>
      </c>
    </row>
    <row r="278" spans="1:29" x14ac:dyDescent="0.15">
      <c r="A278" s="111"/>
      <c r="B278" s="86"/>
      <c r="C278" s="86"/>
      <c r="D278" s="92"/>
      <c r="E278" s="103">
        <f t="shared" si="9"/>
        <v>0</v>
      </c>
      <c r="F278" s="101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112"/>
      <c r="AB278" s="85" t="s">
        <v>151</v>
      </c>
      <c r="AC278">
        <f t="shared" si="10"/>
        <v>0</v>
      </c>
    </row>
    <row r="279" spans="1:29" x14ac:dyDescent="0.15">
      <c r="A279" s="111"/>
      <c r="B279" s="86"/>
      <c r="C279" s="86"/>
      <c r="D279" s="92"/>
      <c r="E279" s="103">
        <f t="shared" si="9"/>
        <v>0</v>
      </c>
      <c r="F279" s="101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112"/>
      <c r="AB279" s="85" t="s">
        <v>151</v>
      </c>
      <c r="AC279">
        <f t="shared" si="10"/>
        <v>0</v>
      </c>
    </row>
    <row r="280" spans="1:29" x14ac:dyDescent="0.15">
      <c r="A280" s="111"/>
      <c r="B280" s="86"/>
      <c r="C280" s="86"/>
      <c r="D280" s="92"/>
      <c r="E280" s="103">
        <f t="shared" si="9"/>
        <v>0</v>
      </c>
      <c r="F280" s="101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112"/>
      <c r="AB280" s="85" t="s">
        <v>151</v>
      </c>
      <c r="AC280">
        <f t="shared" si="10"/>
        <v>0</v>
      </c>
    </row>
    <row r="281" spans="1:29" x14ac:dyDescent="0.15">
      <c r="A281" s="111"/>
      <c r="B281" s="86"/>
      <c r="C281" s="86"/>
      <c r="D281" s="92"/>
      <c r="E281" s="103">
        <f t="shared" si="9"/>
        <v>0</v>
      </c>
      <c r="F281" s="101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112"/>
      <c r="AB281" s="85" t="s">
        <v>151</v>
      </c>
      <c r="AC281">
        <f t="shared" si="10"/>
        <v>0</v>
      </c>
    </row>
    <row r="282" spans="1:29" x14ac:dyDescent="0.15">
      <c r="A282" s="111"/>
      <c r="B282" s="86"/>
      <c r="C282" s="86"/>
      <c r="D282" s="92"/>
      <c r="E282" s="103">
        <f t="shared" si="9"/>
        <v>0</v>
      </c>
      <c r="F282" s="101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112"/>
      <c r="AB282" s="85" t="s">
        <v>151</v>
      </c>
      <c r="AC282">
        <f t="shared" si="10"/>
        <v>0</v>
      </c>
    </row>
    <row r="283" spans="1:29" x14ac:dyDescent="0.15">
      <c r="A283" s="111"/>
      <c r="B283" s="86"/>
      <c r="C283" s="86"/>
      <c r="D283" s="92"/>
      <c r="E283" s="103">
        <f t="shared" si="9"/>
        <v>0</v>
      </c>
      <c r="F283" s="101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112"/>
      <c r="AB283" s="85" t="s">
        <v>151</v>
      </c>
      <c r="AC283">
        <f t="shared" si="10"/>
        <v>0</v>
      </c>
    </row>
    <row r="284" spans="1:29" x14ac:dyDescent="0.15">
      <c r="A284" s="111"/>
      <c r="B284" s="86"/>
      <c r="C284" s="86"/>
      <c r="D284" s="92"/>
      <c r="E284" s="103">
        <f t="shared" si="9"/>
        <v>0</v>
      </c>
      <c r="F284" s="101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112"/>
      <c r="AB284" s="85" t="s">
        <v>151</v>
      </c>
      <c r="AC284">
        <f t="shared" si="10"/>
        <v>0</v>
      </c>
    </row>
    <row r="285" spans="1:29" x14ac:dyDescent="0.15">
      <c r="A285" s="111"/>
      <c r="B285" s="86"/>
      <c r="C285" s="86"/>
      <c r="D285" s="92"/>
      <c r="E285" s="103">
        <f t="shared" si="9"/>
        <v>0</v>
      </c>
      <c r="F285" s="101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112"/>
      <c r="AB285" s="85" t="s">
        <v>151</v>
      </c>
      <c r="AC285">
        <f t="shared" si="10"/>
        <v>0</v>
      </c>
    </row>
    <row r="286" spans="1:29" x14ac:dyDescent="0.15">
      <c r="A286" s="111"/>
      <c r="B286" s="86"/>
      <c r="C286" s="86"/>
      <c r="D286" s="92"/>
      <c r="E286" s="103">
        <f t="shared" si="9"/>
        <v>0</v>
      </c>
      <c r="F286" s="101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112"/>
      <c r="AB286" s="85" t="s">
        <v>151</v>
      </c>
      <c r="AC286">
        <f t="shared" si="10"/>
        <v>0</v>
      </c>
    </row>
    <row r="287" spans="1:29" x14ac:dyDescent="0.15">
      <c r="A287" s="111"/>
      <c r="B287" s="86"/>
      <c r="C287" s="86"/>
      <c r="D287" s="92"/>
      <c r="E287" s="103">
        <f t="shared" si="9"/>
        <v>0</v>
      </c>
      <c r="F287" s="101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112"/>
      <c r="AB287" s="85" t="s">
        <v>151</v>
      </c>
      <c r="AC287">
        <f t="shared" si="10"/>
        <v>0</v>
      </c>
    </row>
    <row r="288" spans="1:29" x14ac:dyDescent="0.15">
      <c r="A288" s="111"/>
      <c r="B288" s="86"/>
      <c r="C288" s="86"/>
      <c r="D288" s="92"/>
      <c r="E288" s="103">
        <f t="shared" si="9"/>
        <v>0</v>
      </c>
      <c r="F288" s="101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112"/>
      <c r="AB288" s="85" t="s">
        <v>151</v>
      </c>
      <c r="AC288">
        <f t="shared" si="10"/>
        <v>0</v>
      </c>
    </row>
    <row r="289" spans="1:29" x14ac:dyDescent="0.15">
      <c r="A289" s="111"/>
      <c r="B289" s="86"/>
      <c r="C289" s="86"/>
      <c r="D289" s="92"/>
      <c r="E289" s="103">
        <f t="shared" si="9"/>
        <v>0</v>
      </c>
      <c r="F289" s="101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112"/>
      <c r="AB289" s="85" t="s">
        <v>151</v>
      </c>
      <c r="AC289">
        <f t="shared" si="10"/>
        <v>0</v>
      </c>
    </row>
    <row r="290" spans="1:29" x14ac:dyDescent="0.15">
      <c r="A290" s="111"/>
      <c r="B290" s="86"/>
      <c r="C290" s="86"/>
      <c r="D290" s="92"/>
      <c r="E290" s="103">
        <f t="shared" si="9"/>
        <v>0</v>
      </c>
      <c r="F290" s="101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112"/>
      <c r="AB290" s="85" t="s">
        <v>151</v>
      </c>
      <c r="AC290">
        <f t="shared" si="10"/>
        <v>0</v>
      </c>
    </row>
    <row r="291" spans="1:29" x14ac:dyDescent="0.15">
      <c r="A291" s="111"/>
      <c r="B291" s="86"/>
      <c r="C291" s="86"/>
      <c r="D291" s="92"/>
      <c r="E291" s="103">
        <f t="shared" si="9"/>
        <v>0</v>
      </c>
      <c r="F291" s="101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112"/>
      <c r="AB291" s="85" t="s">
        <v>151</v>
      </c>
      <c r="AC291">
        <f t="shared" si="10"/>
        <v>0</v>
      </c>
    </row>
    <row r="292" spans="1:29" x14ac:dyDescent="0.15">
      <c r="A292" s="111"/>
      <c r="B292" s="86"/>
      <c r="C292" s="86"/>
      <c r="D292" s="92"/>
      <c r="E292" s="103">
        <f t="shared" si="9"/>
        <v>0</v>
      </c>
      <c r="F292" s="101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112"/>
      <c r="AB292" s="85" t="s">
        <v>151</v>
      </c>
      <c r="AC292">
        <f t="shared" si="10"/>
        <v>0</v>
      </c>
    </row>
    <row r="293" spans="1:29" x14ac:dyDescent="0.15">
      <c r="A293" s="111"/>
      <c r="B293" s="86"/>
      <c r="C293" s="86"/>
      <c r="D293" s="92"/>
      <c r="E293" s="103">
        <f t="shared" si="9"/>
        <v>0</v>
      </c>
      <c r="F293" s="101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112"/>
      <c r="AB293" s="85" t="s">
        <v>151</v>
      </c>
      <c r="AC293">
        <f t="shared" si="10"/>
        <v>0</v>
      </c>
    </row>
    <row r="294" spans="1:29" x14ac:dyDescent="0.15">
      <c r="A294" s="111"/>
      <c r="B294" s="86"/>
      <c r="C294" s="86"/>
      <c r="D294" s="92"/>
      <c r="E294" s="103">
        <f t="shared" si="9"/>
        <v>0</v>
      </c>
      <c r="F294" s="101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112"/>
      <c r="AB294" s="85" t="s">
        <v>151</v>
      </c>
      <c r="AC294">
        <f t="shared" si="10"/>
        <v>0</v>
      </c>
    </row>
    <row r="295" spans="1:29" x14ac:dyDescent="0.15">
      <c r="A295" s="111"/>
      <c r="B295" s="86"/>
      <c r="C295" s="86"/>
      <c r="D295" s="92"/>
      <c r="E295" s="103">
        <f t="shared" si="9"/>
        <v>0</v>
      </c>
      <c r="F295" s="101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112"/>
      <c r="AB295" s="85" t="s">
        <v>151</v>
      </c>
      <c r="AC295">
        <f t="shared" si="10"/>
        <v>0</v>
      </c>
    </row>
    <row r="296" spans="1:29" x14ac:dyDescent="0.15">
      <c r="A296" s="111"/>
      <c r="B296" s="86"/>
      <c r="C296" s="86"/>
      <c r="D296" s="92"/>
      <c r="E296" s="103">
        <f t="shared" si="9"/>
        <v>0</v>
      </c>
      <c r="F296" s="101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112"/>
      <c r="AB296" s="85" t="s">
        <v>151</v>
      </c>
      <c r="AC296">
        <f t="shared" si="10"/>
        <v>0</v>
      </c>
    </row>
    <row r="297" spans="1:29" x14ac:dyDescent="0.15">
      <c r="A297" s="111"/>
      <c r="B297" s="86"/>
      <c r="C297" s="86"/>
      <c r="D297" s="92"/>
      <c r="E297" s="103">
        <f t="shared" si="9"/>
        <v>0</v>
      </c>
      <c r="F297" s="101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112"/>
      <c r="AB297" s="85" t="s">
        <v>151</v>
      </c>
      <c r="AC297">
        <f t="shared" si="10"/>
        <v>0</v>
      </c>
    </row>
    <row r="298" spans="1:29" x14ac:dyDescent="0.15">
      <c r="A298" s="111"/>
      <c r="B298" s="86"/>
      <c r="C298" s="86"/>
      <c r="D298" s="92"/>
      <c r="E298" s="103">
        <f t="shared" si="9"/>
        <v>0</v>
      </c>
      <c r="F298" s="101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112"/>
      <c r="AB298" s="85" t="s">
        <v>151</v>
      </c>
      <c r="AC298">
        <f t="shared" si="10"/>
        <v>0</v>
      </c>
    </row>
    <row r="299" spans="1:29" x14ac:dyDescent="0.15">
      <c r="A299" s="111"/>
      <c r="B299" s="86"/>
      <c r="C299" s="86"/>
      <c r="D299" s="92"/>
      <c r="E299" s="103">
        <f t="shared" si="9"/>
        <v>0</v>
      </c>
      <c r="F299" s="101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112"/>
      <c r="AB299" s="85" t="s">
        <v>151</v>
      </c>
      <c r="AC299">
        <f t="shared" si="10"/>
        <v>0</v>
      </c>
    </row>
    <row r="300" spans="1:29" x14ac:dyDescent="0.15">
      <c r="A300" s="111"/>
      <c r="B300" s="86"/>
      <c r="C300" s="86"/>
      <c r="D300" s="92"/>
      <c r="E300" s="103">
        <f t="shared" si="9"/>
        <v>0</v>
      </c>
      <c r="F300" s="101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112"/>
      <c r="AB300" s="85" t="s">
        <v>151</v>
      </c>
      <c r="AC300">
        <f t="shared" si="10"/>
        <v>0</v>
      </c>
    </row>
    <row r="301" spans="1:29" x14ac:dyDescent="0.15">
      <c r="A301" s="111"/>
      <c r="B301" s="86"/>
      <c r="C301" s="86"/>
      <c r="D301" s="92"/>
      <c r="E301" s="103">
        <f t="shared" si="9"/>
        <v>0</v>
      </c>
      <c r="F301" s="101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112"/>
      <c r="AB301" s="85" t="s">
        <v>151</v>
      </c>
      <c r="AC301">
        <f t="shared" si="10"/>
        <v>0</v>
      </c>
    </row>
    <row r="302" spans="1:29" x14ac:dyDescent="0.15">
      <c r="A302" s="111"/>
      <c r="B302" s="86"/>
      <c r="C302" s="86"/>
      <c r="D302" s="92"/>
      <c r="E302" s="103">
        <f t="shared" si="9"/>
        <v>0</v>
      </c>
      <c r="F302" s="101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112"/>
      <c r="AB302" s="85" t="s">
        <v>151</v>
      </c>
      <c r="AC302">
        <f t="shared" si="10"/>
        <v>0</v>
      </c>
    </row>
    <row r="303" spans="1:29" x14ac:dyDescent="0.15">
      <c r="A303" s="111"/>
      <c r="B303" s="86"/>
      <c r="C303" s="86"/>
      <c r="D303" s="92"/>
      <c r="E303" s="103">
        <f t="shared" si="9"/>
        <v>0</v>
      </c>
      <c r="F303" s="101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112"/>
      <c r="AB303" s="85" t="s">
        <v>151</v>
      </c>
      <c r="AC303">
        <f t="shared" si="10"/>
        <v>0</v>
      </c>
    </row>
    <row r="304" spans="1:29" x14ac:dyDescent="0.15">
      <c r="A304" s="111"/>
      <c r="B304" s="86"/>
      <c r="C304" s="86"/>
      <c r="D304" s="92"/>
      <c r="E304" s="103">
        <f t="shared" si="9"/>
        <v>0</v>
      </c>
      <c r="F304" s="101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112"/>
      <c r="AB304" s="85" t="s">
        <v>151</v>
      </c>
      <c r="AC304">
        <f t="shared" si="10"/>
        <v>0</v>
      </c>
    </row>
    <row r="305" spans="1:29" x14ac:dyDescent="0.15">
      <c r="A305" s="111"/>
      <c r="B305" s="86"/>
      <c r="C305" s="86"/>
      <c r="D305" s="92"/>
      <c r="E305" s="103">
        <f t="shared" si="9"/>
        <v>0</v>
      </c>
      <c r="F305" s="101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112"/>
      <c r="AB305" s="85" t="s">
        <v>151</v>
      </c>
      <c r="AC305">
        <f t="shared" si="10"/>
        <v>0</v>
      </c>
    </row>
    <row r="306" spans="1:29" x14ac:dyDescent="0.15">
      <c r="A306" s="111"/>
      <c r="B306" s="86"/>
      <c r="C306" s="86"/>
      <c r="D306" s="92"/>
      <c r="E306" s="103">
        <f t="shared" si="9"/>
        <v>0</v>
      </c>
      <c r="F306" s="101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112"/>
      <c r="AB306" s="85" t="s">
        <v>151</v>
      </c>
      <c r="AC306">
        <f t="shared" si="10"/>
        <v>0</v>
      </c>
    </row>
    <row r="307" spans="1:29" x14ac:dyDescent="0.15">
      <c r="A307" s="111"/>
      <c r="B307" s="86"/>
      <c r="C307" s="86"/>
      <c r="D307" s="92"/>
      <c r="E307" s="103">
        <f t="shared" si="9"/>
        <v>0</v>
      </c>
      <c r="F307" s="101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112"/>
      <c r="AB307" s="85" t="s">
        <v>151</v>
      </c>
      <c r="AC307">
        <f t="shared" si="10"/>
        <v>0</v>
      </c>
    </row>
    <row r="308" spans="1:29" x14ac:dyDescent="0.15">
      <c r="A308" s="111"/>
      <c r="B308" s="86"/>
      <c r="C308" s="86"/>
      <c r="D308" s="92"/>
      <c r="E308" s="103">
        <f t="shared" si="9"/>
        <v>0</v>
      </c>
      <c r="F308" s="101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112"/>
      <c r="AB308" s="85" t="s">
        <v>151</v>
      </c>
      <c r="AC308">
        <f t="shared" si="10"/>
        <v>0</v>
      </c>
    </row>
    <row r="309" spans="1:29" x14ac:dyDescent="0.15">
      <c r="A309" s="111"/>
      <c r="B309" s="86"/>
      <c r="C309" s="86"/>
      <c r="D309" s="92"/>
      <c r="E309" s="103">
        <f t="shared" si="9"/>
        <v>0</v>
      </c>
      <c r="F309" s="101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112"/>
      <c r="AB309" s="85" t="s">
        <v>151</v>
      </c>
      <c r="AC309">
        <f t="shared" si="10"/>
        <v>0</v>
      </c>
    </row>
    <row r="310" spans="1:29" x14ac:dyDescent="0.15">
      <c r="A310" s="111"/>
      <c r="B310" s="86"/>
      <c r="C310" s="86"/>
      <c r="D310" s="92"/>
      <c r="E310" s="103">
        <f t="shared" si="9"/>
        <v>0</v>
      </c>
      <c r="F310" s="101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112"/>
      <c r="AB310" s="85" t="s">
        <v>151</v>
      </c>
      <c r="AC310">
        <f t="shared" si="10"/>
        <v>0</v>
      </c>
    </row>
    <row r="311" spans="1:29" x14ac:dyDescent="0.15">
      <c r="A311" s="111"/>
      <c r="B311" s="86"/>
      <c r="C311" s="86"/>
      <c r="D311" s="92"/>
      <c r="E311" s="103">
        <f t="shared" si="9"/>
        <v>0</v>
      </c>
      <c r="F311" s="101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112"/>
      <c r="AB311" s="85" t="s">
        <v>151</v>
      </c>
      <c r="AC311">
        <f t="shared" si="10"/>
        <v>0</v>
      </c>
    </row>
    <row r="312" spans="1:29" x14ac:dyDescent="0.15">
      <c r="A312" s="111"/>
      <c r="B312" s="86"/>
      <c r="C312" s="86"/>
      <c r="D312" s="92"/>
      <c r="E312" s="103">
        <f t="shared" si="9"/>
        <v>0</v>
      </c>
      <c r="F312" s="101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112"/>
      <c r="AB312" s="85" t="s">
        <v>151</v>
      </c>
      <c r="AC312">
        <f t="shared" si="10"/>
        <v>0</v>
      </c>
    </row>
    <row r="313" spans="1:29" x14ac:dyDescent="0.15">
      <c r="A313" s="111"/>
      <c r="B313" s="86"/>
      <c r="C313" s="86"/>
      <c r="D313" s="92"/>
      <c r="E313" s="103">
        <f t="shared" si="9"/>
        <v>0</v>
      </c>
      <c r="F313" s="101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112"/>
      <c r="AB313" s="85" t="s">
        <v>151</v>
      </c>
      <c r="AC313">
        <f t="shared" si="10"/>
        <v>0</v>
      </c>
    </row>
    <row r="314" spans="1:29" x14ac:dyDescent="0.15">
      <c r="A314" s="111"/>
      <c r="B314" s="86"/>
      <c r="C314" s="86"/>
      <c r="D314" s="92"/>
      <c r="E314" s="103">
        <f t="shared" si="9"/>
        <v>0</v>
      </c>
      <c r="F314" s="101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112"/>
      <c r="AB314" s="85" t="s">
        <v>151</v>
      </c>
      <c r="AC314">
        <f t="shared" si="10"/>
        <v>0</v>
      </c>
    </row>
    <row r="315" spans="1:29" x14ac:dyDescent="0.15">
      <c r="A315" s="111"/>
      <c r="B315" s="86"/>
      <c r="C315" s="86"/>
      <c r="D315" s="92"/>
      <c r="E315" s="103">
        <f t="shared" si="9"/>
        <v>0</v>
      </c>
      <c r="F315" s="101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112"/>
      <c r="AB315" s="85" t="s">
        <v>151</v>
      </c>
      <c r="AC315">
        <f t="shared" si="10"/>
        <v>0</v>
      </c>
    </row>
    <row r="316" spans="1:29" x14ac:dyDescent="0.15">
      <c r="A316" s="111"/>
      <c r="B316" s="86"/>
      <c r="C316" s="86"/>
      <c r="D316" s="92"/>
      <c r="E316" s="103">
        <f t="shared" si="9"/>
        <v>0</v>
      </c>
      <c r="F316" s="101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112"/>
      <c r="AB316" s="85" t="s">
        <v>151</v>
      </c>
      <c r="AC316">
        <f t="shared" si="10"/>
        <v>0</v>
      </c>
    </row>
    <row r="317" spans="1:29" x14ac:dyDescent="0.15">
      <c r="A317" s="111"/>
      <c r="B317" s="86"/>
      <c r="C317" s="86"/>
      <c r="D317" s="92"/>
      <c r="E317" s="103">
        <f t="shared" si="9"/>
        <v>0</v>
      </c>
      <c r="F317" s="101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112"/>
      <c r="AB317" s="85" t="s">
        <v>151</v>
      </c>
      <c r="AC317">
        <f t="shared" si="10"/>
        <v>0</v>
      </c>
    </row>
    <row r="318" spans="1:29" x14ac:dyDescent="0.15">
      <c r="A318" s="111"/>
      <c r="B318" s="86"/>
      <c r="C318" s="86"/>
      <c r="D318" s="92"/>
      <c r="E318" s="103">
        <f t="shared" si="9"/>
        <v>0</v>
      </c>
      <c r="F318" s="101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112"/>
      <c r="AB318" s="85" t="s">
        <v>151</v>
      </c>
      <c r="AC318">
        <f t="shared" si="10"/>
        <v>0</v>
      </c>
    </row>
    <row r="319" spans="1:29" x14ac:dyDescent="0.15">
      <c r="A319" s="111"/>
      <c r="B319" s="86"/>
      <c r="C319" s="86"/>
      <c r="D319" s="92"/>
      <c r="E319" s="103">
        <f t="shared" si="9"/>
        <v>0</v>
      </c>
      <c r="F319" s="101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112"/>
      <c r="AB319" s="85" t="s">
        <v>151</v>
      </c>
      <c r="AC319">
        <f t="shared" si="10"/>
        <v>0</v>
      </c>
    </row>
    <row r="320" spans="1:29" x14ac:dyDescent="0.15">
      <c r="A320" s="111"/>
      <c r="B320" s="86"/>
      <c r="C320" s="86"/>
      <c r="D320" s="92"/>
      <c r="E320" s="103">
        <f t="shared" si="9"/>
        <v>0</v>
      </c>
      <c r="F320" s="101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112"/>
      <c r="AB320" s="85" t="s">
        <v>151</v>
      </c>
      <c r="AC320">
        <f t="shared" si="10"/>
        <v>0</v>
      </c>
    </row>
    <row r="321" spans="1:29" x14ac:dyDescent="0.15">
      <c r="A321" s="111"/>
      <c r="B321" s="86"/>
      <c r="C321" s="86"/>
      <c r="D321" s="92"/>
      <c r="E321" s="103">
        <f t="shared" si="9"/>
        <v>0</v>
      </c>
      <c r="F321" s="101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112"/>
      <c r="AB321" s="85" t="s">
        <v>151</v>
      </c>
      <c r="AC321">
        <f t="shared" si="10"/>
        <v>0</v>
      </c>
    </row>
    <row r="322" spans="1:29" x14ac:dyDescent="0.15">
      <c r="A322" s="111"/>
      <c r="B322" s="86"/>
      <c r="C322" s="86"/>
      <c r="D322" s="92"/>
      <c r="E322" s="103">
        <f t="shared" si="9"/>
        <v>0</v>
      </c>
      <c r="F322" s="101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112"/>
      <c r="AB322" s="85" t="s">
        <v>151</v>
      </c>
      <c r="AC322">
        <f t="shared" si="10"/>
        <v>0</v>
      </c>
    </row>
    <row r="323" spans="1:29" x14ac:dyDescent="0.15">
      <c r="A323" s="111"/>
      <c r="B323" s="86"/>
      <c r="C323" s="86"/>
      <c r="D323" s="92"/>
      <c r="E323" s="103">
        <f t="shared" si="9"/>
        <v>0</v>
      </c>
      <c r="F323" s="101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112"/>
      <c r="AB323" s="85" t="s">
        <v>151</v>
      </c>
      <c r="AC323">
        <f t="shared" si="10"/>
        <v>0</v>
      </c>
    </row>
    <row r="324" spans="1:29" x14ac:dyDescent="0.15">
      <c r="A324" s="111"/>
      <c r="B324" s="86"/>
      <c r="C324" s="86"/>
      <c r="D324" s="92"/>
      <c r="E324" s="103">
        <f t="shared" si="9"/>
        <v>0</v>
      </c>
      <c r="F324" s="101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112"/>
      <c r="AB324" s="85" t="s">
        <v>151</v>
      </c>
      <c r="AC324">
        <f t="shared" si="10"/>
        <v>0</v>
      </c>
    </row>
    <row r="325" spans="1:29" x14ac:dyDescent="0.15">
      <c r="A325" s="111"/>
      <c r="B325" s="86"/>
      <c r="C325" s="86"/>
      <c r="D325" s="92"/>
      <c r="E325" s="103">
        <f t="shared" si="9"/>
        <v>0</v>
      </c>
      <c r="F325" s="101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112"/>
      <c r="AB325" s="85" t="s">
        <v>151</v>
      </c>
      <c r="AC325">
        <f t="shared" si="10"/>
        <v>0</v>
      </c>
    </row>
    <row r="326" spans="1:29" x14ac:dyDescent="0.15">
      <c r="A326" s="111"/>
      <c r="B326" s="86"/>
      <c r="C326" s="86"/>
      <c r="D326" s="92"/>
      <c r="E326" s="103">
        <f t="shared" si="9"/>
        <v>0</v>
      </c>
      <c r="F326" s="101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112"/>
      <c r="AB326" s="85" t="s">
        <v>151</v>
      </c>
      <c r="AC326">
        <f t="shared" si="10"/>
        <v>0</v>
      </c>
    </row>
    <row r="327" spans="1:29" x14ac:dyDescent="0.15">
      <c r="A327" s="111"/>
      <c r="B327" s="86"/>
      <c r="C327" s="86"/>
      <c r="D327" s="92"/>
      <c r="E327" s="103">
        <f t="shared" si="9"/>
        <v>0</v>
      </c>
      <c r="F327" s="101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112"/>
      <c r="AB327" s="85" t="s">
        <v>151</v>
      </c>
      <c r="AC327">
        <f t="shared" si="10"/>
        <v>0</v>
      </c>
    </row>
    <row r="328" spans="1:29" x14ac:dyDescent="0.15">
      <c r="A328" s="111"/>
      <c r="B328" s="86"/>
      <c r="C328" s="86"/>
      <c r="D328" s="92"/>
      <c r="E328" s="103">
        <f t="shared" si="9"/>
        <v>0</v>
      </c>
      <c r="F328" s="101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112"/>
      <c r="AB328" s="85" t="s">
        <v>151</v>
      </c>
      <c r="AC328">
        <f t="shared" si="10"/>
        <v>0</v>
      </c>
    </row>
    <row r="329" spans="1:29" x14ac:dyDescent="0.15">
      <c r="A329" s="111"/>
      <c r="B329" s="86"/>
      <c r="C329" s="86"/>
      <c r="D329" s="92"/>
      <c r="E329" s="103">
        <f t="shared" ref="E329:E392" si="11">SUM(F329:Z329)</f>
        <v>0</v>
      </c>
      <c r="F329" s="101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112"/>
      <c r="AB329" s="85" t="s">
        <v>151</v>
      </c>
      <c r="AC329">
        <f t="shared" ref="AC329:AC392" si="12">E329*D329</f>
        <v>0</v>
      </c>
    </row>
    <row r="330" spans="1:29" x14ac:dyDescent="0.15">
      <c r="A330" s="111"/>
      <c r="B330" s="86"/>
      <c r="C330" s="86"/>
      <c r="D330" s="92"/>
      <c r="E330" s="103">
        <f t="shared" si="11"/>
        <v>0</v>
      </c>
      <c r="F330" s="101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112"/>
      <c r="AB330" s="85" t="s">
        <v>151</v>
      </c>
      <c r="AC330">
        <f t="shared" si="12"/>
        <v>0</v>
      </c>
    </row>
    <row r="331" spans="1:29" x14ac:dyDescent="0.15">
      <c r="A331" s="111"/>
      <c r="B331" s="86"/>
      <c r="C331" s="86"/>
      <c r="D331" s="92"/>
      <c r="E331" s="103">
        <f t="shared" si="11"/>
        <v>0</v>
      </c>
      <c r="F331" s="101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112"/>
      <c r="AB331" s="85" t="s">
        <v>151</v>
      </c>
      <c r="AC331">
        <f t="shared" si="12"/>
        <v>0</v>
      </c>
    </row>
    <row r="332" spans="1:29" x14ac:dyDescent="0.15">
      <c r="A332" s="111"/>
      <c r="B332" s="86"/>
      <c r="C332" s="86"/>
      <c r="D332" s="92"/>
      <c r="E332" s="103">
        <f t="shared" si="11"/>
        <v>0</v>
      </c>
      <c r="F332" s="101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112"/>
      <c r="AB332" s="85" t="s">
        <v>151</v>
      </c>
      <c r="AC332">
        <f t="shared" si="12"/>
        <v>0</v>
      </c>
    </row>
    <row r="333" spans="1:29" x14ac:dyDescent="0.15">
      <c r="A333" s="111"/>
      <c r="B333" s="86"/>
      <c r="C333" s="86"/>
      <c r="D333" s="92"/>
      <c r="E333" s="103">
        <f t="shared" si="11"/>
        <v>0</v>
      </c>
      <c r="F333" s="101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112"/>
      <c r="AB333" s="85" t="s">
        <v>151</v>
      </c>
      <c r="AC333">
        <f t="shared" si="12"/>
        <v>0</v>
      </c>
    </row>
    <row r="334" spans="1:29" x14ac:dyDescent="0.15">
      <c r="A334" s="111"/>
      <c r="B334" s="86"/>
      <c r="C334" s="86"/>
      <c r="D334" s="92"/>
      <c r="E334" s="103">
        <f t="shared" si="11"/>
        <v>0</v>
      </c>
      <c r="F334" s="101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112"/>
      <c r="AB334" s="85" t="s">
        <v>151</v>
      </c>
      <c r="AC334">
        <f t="shared" si="12"/>
        <v>0</v>
      </c>
    </row>
    <row r="335" spans="1:29" x14ac:dyDescent="0.15">
      <c r="A335" s="111"/>
      <c r="B335" s="86"/>
      <c r="C335" s="86"/>
      <c r="D335" s="92"/>
      <c r="E335" s="103">
        <f t="shared" si="11"/>
        <v>0</v>
      </c>
      <c r="F335" s="101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112"/>
      <c r="AB335" s="85" t="s">
        <v>151</v>
      </c>
      <c r="AC335">
        <f t="shared" si="12"/>
        <v>0</v>
      </c>
    </row>
    <row r="336" spans="1:29" x14ac:dyDescent="0.15">
      <c r="A336" s="111"/>
      <c r="B336" s="86"/>
      <c r="C336" s="86"/>
      <c r="D336" s="92"/>
      <c r="E336" s="103">
        <f t="shared" si="11"/>
        <v>0</v>
      </c>
      <c r="F336" s="101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112"/>
      <c r="AB336" s="85" t="s">
        <v>151</v>
      </c>
      <c r="AC336">
        <f t="shared" si="12"/>
        <v>0</v>
      </c>
    </row>
    <row r="337" spans="1:29" x14ac:dyDescent="0.15">
      <c r="A337" s="111"/>
      <c r="B337" s="86"/>
      <c r="C337" s="86"/>
      <c r="D337" s="92"/>
      <c r="E337" s="103">
        <f t="shared" si="11"/>
        <v>0</v>
      </c>
      <c r="F337" s="101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112"/>
      <c r="AB337" s="85" t="s">
        <v>151</v>
      </c>
      <c r="AC337">
        <f t="shared" si="12"/>
        <v>0</v>
      </c>
    </row>
    <row r="338" spans="1:29" x14ac:dyDescent="0.15">
      <c r="A338" s="111"/>
      <c r="B338" s="86"/>
      <c r="C338" s="86"/>
      <c r="D338" s="92"/>
      <c r="E338" s="103">
        <f t="shared" si="11"/>
        <v>0</v>
      </c>
      <c r="F338" s="101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112"/>
      <c r="AB338" s="85" t="s">
        <v>151</v>
      </c>
      <c r="AC338">
        <f t="shared" si="12"/>
        <v>0</v>
      </c>
    </row>
    <row r="339" spans="1:29" x14ac:dyDescent="0.15">
      <c r="A339" s="111"/>
      <c r="B339" s="86"/>
      <c r="C339" s="86"/>
      <c r="D339" s="92"/>
      <c r="E339" s="103">
        <f t="shared" si="11"/>
        <v>0</v>
      </c>
      <c r="F339" s="101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112"/>
      <c r="AB339" s="85" t="s">
        <v>151</v>
      </c>
      <c r="AC339">
        <f t="shared" si="12"/>
        <v>0</v>
      </c>
    </row>
    <row r="340" spans="1:29" x14ac:dyDescent="0.15">
      <c r="A340" s="111"/>
      <c r="B340" s="86"/>
      <c r="C340" s="86"/>
      <c r="D340" s="92"/>
      <c r="E340" s="103">
        <f t="shared" si="11"/>
        <v>0</v>
      </c>
      <c r="F340" s="101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112"/>
      <c r="AB340" s="85" t="s">
        <v>151</v>
      </c>
      <c r="AC340">
        <f t="shared" si="12"/>
        <v>0</v>
      </c>
    </row>
    <row r="341" spans="1:29" x14ac:dyDescent="0.15">
      <c r="A341" s="111"/>
      <c r="B341" s="86"/>
      <c r="C341" s="86"/>
      <c r="D341" s="92"/>
      <c r="E341" s="103">
        <f t="shared" si="11"/>
        <v>0</v>
      </c>
      <c r="F341" s="101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112"/>
      <c r="AB341" s="85" t="s">
        <v>151</v>
      </c>
      <c r="AC341">
        <f t="shared" si="12"/>
        <v>0</v>
      </c>
    </row>
    <row r="342" spans="1:29" x14ac:dyDescent="0.15">
      <c r="A342" s="111"/>
      <c r="B342" s="86"/>
      <c r="C342" s="86"/>
      <c r="D342" s="92"/>
      <c r="E342" s="103">
        <f t="shared" si="11"/>
        <v>0</v>
      </c>
      <c r="F342" s="101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112"/>
      <c r="AB342" s="85" t="s">
        <v>151</v>
      </c>
      <c r="AC342">
        <f t="shared" si="12"/>
        <v>0</v>
      </c>
    </row>
    <row r="343" spans="1:29" x14ac:dyDescent="0.15">
      <c r="A343" s="111"/>
      <c r="B343" s="86"/>
      <c r="C343" s="86"/>
      <c r="D343" s="92"/>
      <c r="E343" s="103">
        <f t="shared" si="11"/>
        <v>0</v>
      </c>
      <c r="F343" s="101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112"/>
      <c r="AB343" s="85" t="s">
        <v>151</v>
      </c>
      <c r="AC343">
        <f t="shared" si="12"/>
        <v>0</v>
      </c>
    </row>
    <row r="344" spans="1:29" x14ac:dyDescent="0.15">
      <c r="A344" s="111"/>
      <c r="B344" s="86"/>
      <c r="C344" s="86"/>
      <c r="D344" s="92"/>
      <c r="E344" s="103">
        <f t="shared" si="11"/>
        <v>0</v>
      </c>
      <c r="F344" s="101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112"/>
      <c r="AB344" s="85" t="s">
        <v>151</v>
      </c>
      <c r="AC344">
        <f t="shared" si="12"/>
        <v>0</v>
      </c>
    </row>
    <row r="345" spans="1:29" x14ac:dyDescent="0.15">
      <c r="A345" s="111"/>
      <c r="B345" s="86"/>
      <c r="C345" s="86"/>
      <c r="D345" s="92"/>
      <c r="E345" s="103">
        <f t="shared" si="11"/>
        <v>0</v>
      </c>
      <c r="F345" s="101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112"/>
      <c r="AB345" s="85" t="s">
        <v>151</v>
      </c>
      <c r="AC345">
        <f t="shared" si="12"/>
        <v>0</v>
      </c>
    </row>
    <row r="346" spans="1:29" x14ac:dyDescent="0.15">
      <c r="A346" s="111"/>
      <c r="B346" s="86"/>
      <c r="C346" s="86"/>
      <c r="D346" s="92"/>
      <c r="E346" s="103">
        <f t="shared" si="11"/>
        <v>0</v>
      </c>
      <c r="F346" s="101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112"/>
      <c r="AB346" s="85" t="s">
        <v>151</v>
      </c>
      <c r="AC346">
        <f t="shared" si="12"/>
        <v>0</v>
      </c>
    </row>
    <row r="347" spans="1:29" x14ac:dyDescent="0.15">
      <c r="A347" s="111"/>
      <c r="B347" s="86"/>
      <c r="C347" s="86"/>
      <c r="D347" s="92"/>
      <c r="E347" s="103">
        <f t="shared" si="11"/>
        <v>0</v>
      </c>
      <c r="F347" s="101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112"/>
      <c r="AB347" s="85" t="s">
        <v>151</v>
      </c>
      <c r="AC347">
        <f t="shared" si="12"/>
        <v>0</v>
      </c>
    </row>
    <row r="348" spans="1:29" x14ac:dyDescent="0.15">
      <c r="A348" s="111"/>
      <c r="B348" s="86"/>
      <c r="C348" s="86"/>
      <c r="D348" s="92"/>
      <c r="E348" s="103">
        <f t="shared" si="11"/>
        <v>0</v>
      </c>
      <c r="F348" s="101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112"/>
      <c r="AB348" s="85" t="s">
        <v>151</v>
      </c>
      <c r="AC348">
        <f t="shared" si="12"/>
        <v>0</v>
      </c>
    </row>
    <row r="349" spans="1:29" x14ac:dyDescent="0.15">
      <c r="A349" s="111"/>
      <c r="B349" s="86"/>
      <c r="C349" s="86"/>
      <c r="D349" s="92"/>
      <c r="E349" s="103">
        <f t="shared" si="11"/>
        <v>0</v>
      </c>
      <c r="F349" s="101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112"/>
      <c r="AB349" s="85" t="s">
        <v>151</v>
      </c>
      <c r="AC349">
        <f t="shared" si="12"/>
        <v>0</v>
      </c>
    </row>
    <row r="350" spans="1:29" x14ac:dyDescent="0.15">
      <c r="A350" s="111"/>
      <c r="B350" s="86"/>
      <c r="C350" s="86"/>
      <c r="D350" s="92"/>
      <c r="E350" s="103">
        <f t="shared" si="11"/>
        <v>0</v>
      </c>
      <c r="F350" s="101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112"/>
      <c r="AB350" s="85" t="s">
        <v>151</v>
      </c>
      <c r="AC350">
        <f t="shared" si="12"/>
        <v>0</v>
      </c>
    </row>
    <row r="351" spans="1:29" x14ac:dyDescent="0.15">
      <c r="A351" s="111"/>
      <c r="B351" s="86"/>
      <c r="C351" s="86"/>
      <c r="D351" s="92"/>
      <c r="E351" s="103">
        <f t="shared" si="11"/>
        <v>0</v>
      </c>
      <c r="F351" s="101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112"/>
      <c r="AB351" s="85" t="s">
        <v>151</v>
      </c>
      <c r="AC351">
        <f t="shared" si="12"/>
        <v>0</v>
      </c>
    </row>
    <row r="352" spans="1:29" x14ac:dyDescent="0.15">
      <c r="A352" s="111"/>
      <c r="B352" s="86"/>
      <c r="C352" s="86"/>
      <c r="D352" s="92"/>
      <c r="E352" s="103">
        <f t="shared" si="11"/>
        <v>0</v>
      </c>
      <c r="F352" s="101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112"/>
      <c r="AB352" s="85" t="s">
        <v>151</v>
      </c>
      <c r="AC352">
        <f t="shared" si="12"/>
        <v>0</v>
      </c>
    </row>
    <row r="353" spans="1:29" x14ac:dyDescent="0.15">
      <c r="A353" s="111"/>
      <c r="B353" s="86"/>
      <c r="C353" s="86"/>
      <c r="D353" s="92"/>
      <c r="E353" s="103">
        <f t="shared" si="11"/>
        <v>0</v>
      </c>
      <c r="F353" s="101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112"/>
      <c r="AB353" s="85" t="s">
        <v>151</v>
      </c>
      <c r="AC353">
        <f t="shared" si="12"/>
        <v>0</v>
      </c>
    </row>
    <row r="354" spans="1:29" x14ac:dyDescent="0.15">
      <c r="A354" s="111"/>
      <c r="B354" s="86"/>
      <c r="C354" s="86"/>
      <c r="D354" s="92"/>
      <c r="E354" s="103">
        <f t="shared" si="11"/>
        <v>0</v>
      </c>
      <c r="F354" s="101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112"/>
      <c r="AB354" s="85" t="s">
        <v>151</v>
      </c>
      <c r="AC354">
        <f t="shared" si="12"/>
        <v>0</v>
      </c>
    </row>
    <row r="355" spans="1:29" x14ac:dyDescent="0.15">
      <c r="A355" s="111"/>
      <c r="B355" s="86"/>
      <c r="C355" s="86"/>
      <c r="D355" s="92"/>
      <c r="E355" s="103">
        <f t="shared" si="11"/>
        <v>0</v>
      </c>
      <c r="F355" s="101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112"/>
      <c r="AB355" s="85" t="s">
        <v>151</v>
      </c>
      <c r="AC355">
        <f t="shared" si="12"/>
        <v>0</v>
      </c>
    </row>
    <row r="356" spans="1:29" x14ac:dyDescent="0.15">
      <c r="A356" s="111"/>
      <c r="B356" s="86"/>
      <c r="C356" s="86"/>
      <c r="D356" s="92"/>
      <c r="E356" s="103">
        <f t="shared" si="11"/>
        <v>0</v>
      </c>
      <c r="F356" s="101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112"/>
      <c r="AB356" s="85" t="s">
        <v>151</v>
      </c>
      <c r="AC356">
        <f t="shared" si="12"/>
        <v>0</v>
      </c>
    </row>
    <row r="357" spans="1:29" x14ac:dyDescent="0.15">
      <c r="A357" s="111"/>
      <c r="B357" s="86"/>
      <c r="C357" s="86"/>
      <c r="D357" s="92"/>
      <c r="E357" s="103">
        <f t="shared" si="11"/>
        <v>0</v>
      </c>
      <c r="F357" s="101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112"/>
      <c r="AB357" s="85" t="s">
        <v>151</v>
      </c>
      <c r="AC357">
        <f t="shared" si="12"/>
        <v>0</v>
      </c>
    </row>
    <row r="358" spans="1:29" x14ac:dyDescent="0.15">
      <c r="A358" s="111"/>
      <c r="B358" s="86"/>
      <c r="C358" s="86"/>
      <c r="D358" s="92"/>
      <c r="E358" s="103">
        <f t="shared" si="11"/>
        <v>0</v>
      </c>
      <c r="F358" s="101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112"/>
      <c r="AB358" s="85" t="s">
        <v>151</v>
      </c>
      <c r="AC358">
        <f t="shared" si="12"/>
        <v>0</v>
      </c>
    </row>
    <row r="359" spans="1:29" x14ac:dyDescent="0.15">
      <c r="A359" s="111"/>
      <c r="B359" s="86"/>
      <c r="C359" s="86"/>
      <c r="D359" s="92"/>
      <c r="E359" s="103">
        <f t="shared" si="11"/>
        <v>0</v>
      </c>
      <c r="F359" s="101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112"/>
      <c r="AB359" s="85" t="s">
        <v>151</v>
      </c>
      <c r="AC359">
        <f t="shared" si="12"/>
        <v>0</v>
      </c>
    </row>
    <row r="360" spans="1:29" x14ac:dyDescent="0.15">
      <c r="A360" s="111"/>
      <c r="B360" s="86"/>
      <c r="C360" s="86"/>
      <c r="D360" s="92"/>
      <c r="E360" s="103">
        <f t="shared" si="11"/>
        <v>0</v>
      </c>
      <c r="F360" s="101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112"/>
      <c r="AB360" s="85" t="s">
        <v>151</v>
      </c>
      <c r="AC360">
        <f t="shared" si="12"/>
        <v>0</v>
      </c>
    </row>
    <row r="361" spans="1:29" x14ac:dyDescent="0.15">
      <c r="A361" s="111"/>
      <c r="B361" s="86"/>
      <c r="C361" s="86"/>
      <c r="D361" s="92"/>
      <c r="E361" s="103">
        <f t="shared" si="11"/>
        <v>0</v>
      </c>
      <c r="F361" s="101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112"/>
      <c r="AB361" s="85" t="s">
        <v>151</v>
      </c>
      <c r="AC361">
        <f t="shared" si="12"/>
        <v>0</v>
      </c>
    </row>
    <row r="362" spans="1:29" x14ac:dyDescent="0.15">
      <c r="A362" s="111"/>
      <c r="B362" s="86"/>
      <c r="C362" s="86"/>
      <c r="D362" s="92"/>
      <c r="E362" s="103">
        <f t="shared" si="11"/>
        <v>0</v>
      </c>
      <c r="F362" s="101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112"/>
      <c r="AB362" s="85" t="s">
        <v>151</v>
      </c>
      <c r="AC362">
        <f t="shared" si="12"/>
        <v>0</v>
      </c>
    </row>
    <row r="363" spans="1:29" x14ac:dyDescent="0.15">
      <c r="A363" s="111"/>
      <c r="B363" s="86"/>
      <c r="C363" s="86"/>
      <c r="D363" s="92"/>
      <c r="E363" s="103">
        <f t="shared" si="11"/>
        <v>0</v>
      </c>
      <c r="F363" s="101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112"/>
      <c r="AB363" s="85" t="s">
        <v>151</v>
      </c>
      <c r="AC363">
        <f t="shared" si="12"/>
        <v>0</v>
      </c>
    </row>
    <row r="364" spans="1:29" x14ac:dyDescent="0.15">
      <c r="A364" s="111"/>
      <c r="B364" s="86"/>
      <c r="C364" s="86"/>
      <c r="D364" s="92"/>
      <c r="E364" s="103">
        <f t="shared" si="11"/>
        <v>0</v>
      </c>
      <c r="F364" s="101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112"/>
      <c r="AB364" s="85" t="s">
        <v>151</v>
      </c>
      <c r="AC364">
        <f t="shared" si="12"/>
        <v>0</v>
      </c>
    </row>
    <row r="365" spans="1:29" x14ac:dyDescent="0.15">
      <c r="A365" s="111"/>
      <c r="B365" s="86"/>
      <c r="C365" s="86"/>
      <c r="D365" s="92"/>
      <c r="E365" s="103">
        <f t="shared" si="11"/>
        <v>0</v>
      </c>
      <c r="F365" s="101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112"/>
      <c r="AB365" s="85" t="s">
        <v>151</v>
      </c>
      <c r="AC365">
        <f t="shared" si="12"/>
        <v>0</v>
      </c>
    </row>
    <row r="366" spans="1:29" x14ac:dyDescent="0.15">
      <c r="A366" s="111"/>
      <c r="B366" s="86"/>
      <c r="C366" s="86"/>
      <c r="D366" s="92"/>
      <c r="E366" s="103">
        <f t="shared" si="11"/>
        <v>0</v>
      </c>
      <c r="F366" s="101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112"/>
      <c r="AB366" s="85" t="s">
        <v>151</v>
      </c>
      <c r="AC366">
        <f t="shared" si="12"/>
        <v>0</v>
      </c>
    </row>
    <row r="367" spans="1:29" x14ac:dyDescent="0.15">
      <c r="A367" s="111"/>
      <c r="B367" s="86"/>
      <c r="C367" s="86"/>
      <c r="D367" s="92"/>
      <c r="E367" s="103">
        <f t="shared" si="11"/>
        <v>0</v>
      </c>
      <c r="F367" s="101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112"/>
      <c r="AB367" s="85" t="s">
        <v>151</v>
      </c>
      <c r="AC367">
        <f t="shared" si="12"/>
        <v>0</v>
      </c>
    </row>
    <row r="368" spans="1:29" x14ac:dyDescent="0.15">
      <c r="A368" s="111"/>
      <c r="B368" s="86"/>
      <c r="C368" s="86"/>
      <c r="D368" s="92"/>
      <c r="E368" s="103">
        <f t="shared" si="11"/>
        <v>0</v>
      </c>
      <c r="F368" s="101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112"/>
      <c r="AB368" s="85" t="s">
        <v>151</v>
      </c>
      <c r="AC368">
        <f t="shared" si="12"/>
        <v>0</v>
      </c>
    </row>
    <row r="369" spans="1:29" x14ac:dyDescent="0.15">
      <c r="A369" s="111"/>
      <c r="B369" s="86"/>
      <c r="C369" s="86"/>
      <c r="D369" s="92"/>
      <c r="E369" s="103">
        <f t="shared" si="11"/>
        <v>0</v>
      </c>
      <c r="F369" s="101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112"/>
      <c r="AB369" s="85" t="s">
        <v>151</v>
      </c>
      <c r="AC369">
        <f t="shared" si="12"/>
        <v>0</v>
      </c>
    </row>
    <row r="370" spans="1:29" x14ac:dyDescent="0.15">
      <c r="A370" s="111"/>
      <c r="B370" s="86"/>
      <c r="C370" s="86"/>
      <c r="D370" s="92"/>
      <c r="E370" s="103">
        <f t="shared" si="11"/>
        <v>0</v>
      </c>
      <c r="F370" s="101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112"/>
      <c r="AB370" s="85" t="s">
        <v>151</v>
      </c>
      <c r="AC370">
        <f t="shared" si="12"/>
        <v>0</v>
      </c>
    </row>
    <row r="371" spans="1:29" x14ac:dyDescent="0.15">
      <c r="A371" s="111"/>
      <c r="B371" s="86"/>
      <c r="C371" s="86"/>
      <c r="D371" s="92"/>
      <c r="E371" s="103">
        <f t="shared" si="11"/>
        <v>0</v>
      </c>
      <c r="F371" s="101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112"/>
      <c r="AB371" s="85" t="s">
        <v>151</v>
      </c>
      <c r="AC371">
        <f t="shared" si="12"/>
        <v>0</v>
      </c>
    </row>
    <row r="372" spans="1:29" x14ac:dyDescent="0.15">
      <c r="A372" s="111"/>
      <c r="B372" s="86"/>
      <c r="C372" s="86"/>
      <c r="D372" s="92"/>
      <c r="E372" s="103">
        <f t="shared" si="11"/>
        <v>0</v>
      </c>
      <c r="F372" s="101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112"/>
      <c r="AB372" s="85" t="s">
        <v>151</v>
      </c>
      <c r="AC372">
        <f t="shared" si="12"/>
        <v>0</v>
      </c>
    </row>
    <row r="373" spans="1:29" x14ac:dyDescent="0.15">
      <c r="A373" s="111"/>
      <c r="B373" s="86"/>
      <c r="C373" s="86"/>
      <c r="D373" s="92"/>
      <c r="E373" s="103">
        <f t="shared" si="11"/>
        <v>0</v>
      </c>
      <c r="F373" s="101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112"/>
      <c r="AB373" s="85" t="s">
        <v>151</v>
      </c>
      <c r="AC373">
        <f t="shared" si="12"/>
        <v>0</v>
      </c>
    </row>
    <row r="374" spans="1:29" x14ac:dyDescent="0.15">
      <c r="A374" s="111"/>
      <c r="B374" s="86"/>
      <c r="C374" s="86"/>
      <c r="D374" s="92"/>
      <c r="E374" s="103">
        <f t="shared" si="11"/>
        <v>0</v>
      </c>
      <c r="F374" s="101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112"/>
      <c r="AB374" s="85" t="s">
        <v>151</v>
      </c>
      <c r="AC374">
        <f t="shared" si="12"/>
        <v>0</v>
      </c>
    </row>
    <row r="375" spans="1:29" x14ac:dyDescent="0.15">
      <c r="A375" s="111"/>
      <c r="B375" s="86"/>
      <c r="C375" s="86"/>
      <c r="D375" s="92"/>
      <c r="E375" s="103">
        <f t="shared" si="11"/>
        <v>0</v>
      </c>
      <c r="F375" s="101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112"/>
      <c r="AB375" s="85" t="s">
        <v>151</v>
      </c>
      <c r="AC375">
        <f t="shared" si="12"/>
        <v>0</v>
      </c>
    </row>
    <row r="376" spans="1:29" x14ac:dyDescent="0.15">
      <c r="A376" s="111"/>
      <c r="B376" s="86"/>
      <c r="C376" s="86"/>
      <c r="D376" s="92"/>
      <c r="E376" s="103">
        <f t="shared" si="11"/>
        <v>0</v>
      </c>
      <c r="F376" s="101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112"/>
      <c r="AB376" s="85" t="s">
        <v>151</v>
      </c>
      <c r="AC376">
        <f t="shared" si="12"/>
        <v>0</v>
      </c>
    </row>
    <row r="377" spans="1:29" x14ac:dyDescent="0.15">
      <c r="A377" s="111"/>
      <c r="B377" s="86"/>
      <c r="C377" s="86"/>
      <c r="D377" s="92"/>
      <c r="E377" s="103">
        <f t="shared" si="11"/>
        <v>0</v>
      </c>
      <c r="F377" s="101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112"/>
      <c r="AB377" s="85" t="s">
        <v>151</v>
      </c>
      <c r="AC377">
        <f t="shared" si="12"/>
        <v>0</v>
      </c>
    </row>
    <row r="378" spans="1:29" x14ac:dyDescent="0.15">
      <c r="A378" s="111"/>
      <c r="B378" s="86"/>
      <c r="C378" s="86"/>
      <c r="D378" s="92"/>
      <c r="E378" s="103">
        <f t="shared" si="11"/>
        <v>0</v>
      </c>
      <c r="F378" s="101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112"/>
      <c r="AB378" s="85" t="s">
        <v>151</v>
      </c>
      <c r="AC378">
        <f t="shared" si="12"/>
        <v>0</v>
      </c>
    </row>
    <row r="379" spans="1:29" x14ac:dyDescent="0.15">
      <c r="A379" s="111"/>
      <c r="B379" s="86"/>
      <c r="C379" s="86"/>
      <c r="D379" s="92"/>
      <c r="E379" s="103">
        <f t="shared" si="11"/>
        <v>0</v>
      </c>
      <c r="F379" s="101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112"/>
      <c r="AB379" s="85" t="s">
        <v>151</v>
      </c>
      <c r="AC379">
        <f t="shared" si="12"/>
        <v>0</v>
      </c>
    </row>
    <row r="380" spans="1:29" x14ac:dyDescent="0.15">
      <c r="A380" s="111"/>
      <c r="B380" s="86"/>
      <c r="C380" s="86"/>
      <c r="D380" s="92"/>
      <c r="E380" s="103">
        <f t="shared" si="11"/>
        <v>0</v>
      </c>
      <c r="F380" s="101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112"/>
      <c r="AB380" s="85" t="s">
        <v>151</v>
      </c>
      <c r="AC380">
        <f t="shared" si="12"/>
        <v>0</v>
      </c>
    </row>
    <row r="381" spans="1:29" x14ac:dyDescent="0.15">
      <c r="A381" s="111"/>
      <c r="B381" s="86"/>
      <c r="C381" s="86"/>
      <c r="D381" s="92"/>
      <c r="E381" s="103">
        <f t="shared" si="11"/>
        <v>0</v>
      </c>
      <c r="F381" s="101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112"/>
      <c r="AB381" s="85" t="s">
        <v>151</v>
      </c>
      <c r="AC381">
        <f t="shared" si="12"/>
        <v>0</v>
      </c>
    </row>
    <row r="382" spans="1:29" x14ac:dyDescent="0.15">
      <c r="A382" s="111"/>
      <c r="B382" s="86"/>
      <c r="C382" s="86"/>
      <c r="D382" s="92"/>
      <c r="E382" s="103">
        <f t="shared" si="11"/>
        <v>0</v>
      </c>
      <c r="F382" s="101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112"/>
      <c r="AB382" s="85" t="s">
        <v>151</v>
      </c>
      <c r="AC382">
        <f t="shared" si="12"/>
        <v>0</v>
      </c>
    </row>
    <row r="383" spans="1:29" x14ac:dyDescent="0.15">
      <c r="A383" s="111"/>
      <c r="B383" s="86"/>
      <c r="C383" s="86"/>
      <c r="D383" s="92"/>
      <c r="E383" s="103">
        <f t="shared" si="11"/>
        <v>0</v>
      </c>
      <c r="F383" s="101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112"/>
      <c r="AB383" s="85" t="s">
        <v>151</v>
      </c>
      <c r="AC383">
        <f t="shared" si="12"/>
        <v>0</v>
      </c>
    </row>
    <row r="384" spans="1:29" x14ac:dyDescent="0.15">
      <c r="A384" s="111"/>
      <c r="B384" s="86"/>
      <c r="C384" s="86"/>
      <c r="D384" s="92"/>
      <c r="E384" s="103">
        <f t="shared" si="11"/>
        <v>0</v>
      </c>
      <c r="F384" s="101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112"/>
      <c r="AB384" s="85" t="s">
        <v>151</v>
      </c>
      <c r="AC384">
        <f t="shared" si="12"/>
        <v>0</v>
      </c>
    </row>
    <row r="385" spans="1:29" x14ac:dyDescent="0.15">
      <c r="A385" s="111"/>
      <c r="B385" s="86"/>
      <c r="C385" s="86"/>
      <c r="D385" s="92"/>
      <c r="E385" s="103">
        <f t="shared" si="11"/>
        <v>0</v>
      </c>
      <c r="F385" s="101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112"/>
      <c r="AB385" s="85" t="s">
        <v>151</v>
      </c>
      <c r="AC385">
        <f t="shared" si="12"/>
        <v>0</v>
      </c>
    </row>
    <row r="386" spans="1:29" x14ac:dyDescent="0.15">
      <c r="A386" s="111"/>
      <c r="B386" s="86"/>
      <c r="C386" s="86"/>
      <c r="D386" s="92"/>
      <c r="E386" s="103">
        <f t="shared" si="11"/>
        <v>0</v>
      </c>
      <c r="F386" s="101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112"/>
      <c r="AB386" s="85" t="s">
        <v>151</v>
      </c>
      <c r="AC386">
        <f t="shared" si="12"/>
        <v>0</v>
      </c>
    </row>
    <row r="387" spans="1:29" x14ac:dyDescent="0.15">
      <c r="A387" s="111"/>
      <c r="B387" s="86"/>
      <c r="C387" s="86"/>
      <c r="D387" s="92"/>
      <c r="E387" s="103">
        <f t="shared" si="11"/>
        <v>0</v>
      </c>
      <c r="F387" s="101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112"/>
      <c r="AB387" s="85" t="s">
        <v>151</v>
      </c>
      <c r="AC387">
        <f t="shared" si="12"/>
        <v>0</v>
      </c>
    </row>
    <row r="388" spans="1:29" x14ac:dyDescent="0.15">
      <c r="A388" s="111"/>
      <c r="B388" s="86"/>
      <c r="C388" s="86"/>
      <c r="D388" s="92"/>
      <c r="E388" s="103">
        <f t="shared" si="11"/>
        <v>0</v>
      </c>
      <c r="F388" s="101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112"/>
      <c r="AB388" s="85" t="s">
        <v>151</v>
      </c>
      <c r="AC388">
        <f t="shared" si="12"/>
        <v>0</v>
      </c>
    </row>
    <row r="389" spans="1:29" x14ac:dyDescent="0.15">
      <c r="A389" s="111"/>
      <c r="B389" s="86"/>
      <c r="C389" s="86"/>
      <c r="D389" s="92"/>
      <c r="E389" s="103">
        <f t="shared" si="11"/>
        <v>0</v>
      </c>
      <c r="F389" s="101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112"/>
      <c r="AB389" s="85" t="s">
        <v>151</v>
      </c>
      <c r="AC389">
        <f t="shared" si="12"/>
        <v>0</v>
      </c>
    </row>
    <row r="390" spans="1:29" x14ac:dyDescent="0.15">
      <c r="A390" s="111"/>
      <c r="B390" s="86"/>
      <c r="C390" s="86"/>
      <c r="D390" s="92"/>
      <c r="E390" s="103">
        <f t="shared" si="11"/>
        <v>0</v>
      </c>
      <c r="F390" s="101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112"/>
      <c r="AB390" s="85" t="s">
        <v>151</v>
      </c>
      <c r="AC390">
        <f t="shared" si="12"/>
        <v>0</v>
      </c>
    </row>
    <row r="391" spans="1:29" x14ac:dyDescent="0.15">
      <c r="A391" s="111"/>
      <c r="B391" s="86"/>
      <c r="C391" s="86"/>
      <c r="D391" s="92"/>
      <c r="E391" s="103">
        <f t="shared" si="11"/>
        <v>0</v>
      </c>
      <c r="F391" s="101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112"/>
      <c r="AB391" s="85" t="s">
        <v>151</v>
      </c>
      <c r="AC391">
        <f t="shared" si="12"/>
        <v>0</v>
      </c>
    </row>
    <row r="392" spans="1:29" x14ac:dyDescent="0.15">
      <c r="A392" s="111"/>
      <c r="B392" s="86"/>
      <c r="C392" s="86"/>
      <c r="D392" s="92"/>
      <c r="E392" s="103">
        <f t="shared" si="11"/>
        <v>0</v>
      </c>
      <c r="F392" s="101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112"/>
      <c r="AB392" s="85" t="s">
        <v>151</v>
      </c>
      <c r="AC392">
        <f t="shared" si="12"/>
        <v>0</v>
      </c>
    </row>
    <row r="393" spans="1:29" x14ac:dyDescent="0.15">
      <c r="A393" s="111"/>
      <c r="B393" s="86"/>
      <c r="C393" s="86"/>
      <c r="D393" s="92"/>
      <c r="E393" s="103">
        <f t="shared" ref="E393:E456" si="13">SUM(F393:Z393)</f>
        <v>0</v>
      </c>
      <c r="F393" s="101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112"/>
      <c r="AB393" s="85" t="s">
        <v>151</v>
      </c>
      <c r="AC393">
        <f t="shared" ref="AC393:AC456" si="14">E393*D393</f>
        <v>0</v>
      </c>
    </row>
    <row r="394" spans="1:29" x14ac:dyDescent="0.15">
      <c r="A394" s="111"/>
      <c r="B394" s="86"/>
      <c r="C394" s="86"/>
      <c r="D394" s="92"/>
      <c r="E394" s="103">
        <f t="shared" si="13"/>
        <v>0</v>
      </c>
      <c r="F394" s="101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112"/>
      <c r="AB394" s="85" t="s">
        <v>151</v>
      </c>
      <c r="AC394">
        <f t="shared" si="14"/>
        <v>0</v>
      </c>
    </row>
    <row r="395" spans="1:29" x14ac:dyDescent="0.15">
      <c r="A395" s="111"/>
      <c r="B395" s="86"/>
      <c r="C395" s="86"/>
      <c r="D395" s="92"/>
      <c r="E395" s="103">
        <f t="shared" si="13"/>
        <v>0</v>
      </c>
      <c r="F395" s="101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112"/>
      <c r="AB395" s="85" t="s">
        <v>151</v>
      </c>
      <c r="AC395">
        <f t="shared" si="14"/>
        <v>0</v>
      </c>
    </row>
    <row r="396" spans="1:29" x14ac:dyDescent="0.15">
      <c r="A396" s="111"/>
      <c r="B396" s="86"/>
      <c r="C396" s="86"/>
      <c r="D396" s="92"/>
      <c r="E396" s="103">
        <f t="shared" si="13"/>
        <v>0</v>
      </c>
      <c r="F396" s="101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112"/>
      <c r="AB396" s="85" t="s">
        <v>151</v>
      </c>
      <c r="AC396">
        <f t="shared" si="14"/>
        <v>0</v>
      </c>
    </row>
    <row r="397" spans="1:29" x14ac:dyDescent="0.15">
      <c r="A397" s="111"/>
      <c r="B397" s="86"/>
      <c r="C397" s="86"/>
      <c r="D397" s="92"/>
      <c r="E397" s="103">
        <f t="shared" si="13"/>
        <v>0</v>
      </c>
      <c r="F397" s="101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112"/>
      <c r="AB397" s="85" t="s">
        <v>151</v>
      </c>
      <c r="AC397">
        <f t="shared" si="14"/>
        <v>0</v>
      </c>
    </row>
    <row r="398" spans="1:29" x14ac:dyDescent="0.15">
      <c r="A398" s="111"/>
      <c r="B398" s="86"/>
      <c r="C398" s="86"/>
      <c r="D398" s="92"/>
      <c r="E398" s="103">
        <f t="shared" si="13"/>
        <v>0</v>
      </c>
      <c r="F398" s="101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112"/>
      <c r="AB398" s="85" t="s">
        <v>151</v>
      </c>
      <c r="AC398">
        <f t="shared" si="14"/>
        <v>0</v>
      </c>
    </row>
    <row r="399" spans="1:29" x14ac:dyDescent="0.15">
      <c r="A399" s="111"/>
      <c r="B399" s="86"/>
      <c r="C399" s="86"/>
      <c r="D399" s="92"/>
      <c r="E399" s="103">
        <f t="shared" si="13"/>
        <v>0</v>
      </c>
      <c r="F399" s="101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112"/>
      <c r="AB399" s="85" t="s">
        <v>151</v>
      </c>
      <c r="AC399">
        <f t="shared" si="14"/>
        <v>0</v>
      </c>
    </row>
    <row r="400" spans="1:29" x14ac:dyDescent="0.15">
      <c r="A400" s="111"/>
      <c r="B400" s="86"/>
      <c r="C400" s="86"/>
      <c r="D400" s="92"/>
      <c r="E400" s="103">
        <f t="shared" si="13"/>
        <v>0</v>
      </c>
      <c r="F400" s="101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112"/>
      <c r="AB400" s="85" t="s">
        <v>151</v>
      </c>
      <c r="AC400">
        <f t="shared" si="14"/>
        <v>0</v>
      </c>
    </row>
    <row r="401" spans="1:29" x14ac:dyDescent="0.15">
      <c r="A401" s="111"/>
      <c r="B401" s="86"/>
      <c r="C401" s="86"/>
      <c r="D401" s="92"/>
      <c r="E401" s="103">
        <f t="shared" si="13"/>
        <v>0</v>
      </c>
      <c r="F401" s="101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112"/>
      <c r="AB401" s="85" t="s">
        <v>151</v>
      </c>
      <c r="AC401">
        <f t="shared" si="14"/>
        <v>0</v>
      </c>
    </row>
    <row r="402" spans="1:29" x14ac:dyDescent="0.15">
      <c r="A402" s="111"/>
      <c r="B402" s="86"/>
      <c r="C402" s="86"/>
      <c r="D402" s="92"/>
      <c r="E402" s="103">
        <f t="shared" si="13"/>
        <v>0</v>
      </c>
      <c r="F402" s="101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112"/>
      <c r="AB402" s="85" t="s">
        <v>151</v>
      </c>
      <c r="AC402">
        <f t="shared" si="14"/>
        <v>0</v>
      </c>
    </row>
    <row r="403" spans="1:29" x14ac:dyDescent="0.15">
      <c r="A403" s="111"/>
      <c r="B403" s="86"/>
      <c r="C403" s="86"/>
      <c r="D403" s="92"/>
      <c r="E403" s="103">
        <f t="shared" si="13"/>
        <v>0</v>
      </c>
      <c r="F403" s="101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112"/>
      <c r="AB403" s="85" t="s">
        <v>151</v>
      </c>
      <c r="AC403">
        <f t="shared" si="14"/>
        <v>0</v>
      </c>
    </row>
    <row r="404" spans="1:29" x14ac:dyDescent="0.15">
      <c r="A404" s="111"/>
      <c r="B404" s="86"/>
      <c r="C404" s="86"/>
      <c r="D404" s="92"/>
      <c r="E404" s="103">
        <f t="shared" si="13"/>
        <v>0</v>
      </c>
      <c r="F404" s="101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112"/>
      <c r="AB404" s="85" t="s">
        <v>151</v>
      </c>
      <c r="AC404">
        <f t="shared" si="14"/>
        <v>0</v>
      </c>
    </row>
    <row r="405" spans="1:29" x14ac:dyDescent="0.15">
      <c r="A405" s="111"/>
      <c r="B405" s="86"/>
      <c r="C405" s="86"/>
      <c r="D405" s="92"/>
      <c r="E405" s="103">
        <f t="shared" si="13"/>
        <v>0</v>
      </c>
      <c r="F405" s="101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112"/>
      <c r="AB405" s="85" t="s">
        <v>151</v>
      </c>
      <c r="AC405">
        <f t="shared" si="14"/>
        <v>0</v>
      </c>
    </row>
    <row r="406" spans="1:29" x14ac:dyDescent="0.15">
      <c r="A406" s="111"/>
      <c r="B406" s="86"/>
      <c r="C406" s="86"/>
      <c r="D406" s="92"/>
      <c r="E406" s="103">
        <f t="shared" si="13"/>
        <v>0</v>
      </c>
      <c r="F406" s="101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112"/>
      <c r="AB406" s="85" t="s">
        <v>151</v>
      </c>
      <c r="AC406">
        <f t="shared" si="14"/>
        <v>0</v>
      </c>
    </row>
    <row r="407" spans="1:29" x14ac:dyDescent="0.15">
      <c r="A407" s="111"/>
      <c r="B407" s="86"/>
      <c r="C407" s="86"/>
      <c r="D407" s="92"/>
      <c r="E407" s="103">
        <f t="shared" si="13"/>
        <v>0</v>
      </c>
      <c r="F407" s="101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112"/>
      <c r="AB407" s="85" t="s">
        <v>151</v>
      </c>
      <c r="AC407">
        <f t="shared" si="14"/>
        <v>0</v>
      </c>
    </row>
    <row r="408" spans="1:29" x14ac:dyDescent="0.15">
      <c r="A408" s="111"/>
      <c r="B408" s="86"/>
      <c r="C408" s="86"/>
      <c r="D408" s="92"/>
      <c r="E408" s="103">
        <f t="shared" si="13"/>
        <v>0</v>
      </c>
      <c r="F408" s="101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112"/>
      <c r="AB408" s="85" t="s">
        <v>151</v>
      </c>
      <c r="AC408">
        <f t="shared" si="14"/>
        <v>0</v>
      </c>
    </row>
    <row r="409" spans="1:29" x14ac:dyDescent="0.15">
      <c r="A409" s="111"/>
      <c r="B409" s="86"/>
      <c r="C409" s="86"/>
      <c r="D409" s="92"/>
      <c r="E409" s="103">
        <f t="shared" si="13"/>
        <v>0</v>
      </c>
      <c r="F409" s="101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112"/>
      <c r="AB409" s="85" t="s">
        <v>151</v>
      </c>
      <c r="AC409">
        <f t="shared" si="14"/>
        <v>0</v>
      </c>
    </row>
    <row r="410" spans="1:29" x14ac:dyDescent="0.15">
      <c r="A410" s="111"/>
      <c r="B410" s="86"/>
      <c r="C410" s="86"/>
      <c r="D410" s="92"/>
      <c r="E410" s="103">
        <f t="shared" si="13"/>
        <v>0</v>
      </c>
      <c r="F410" s="101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112"/>
      <c r="AB410" s="85" t="s">
        <v>151</v>
      </c>
      <c r="AC410">
        <f t="shared" si="14"/>
        <v>0</v>
      </c>
    </row>
    <row r="411" spans="1:29" x14ac:dyDescent="0.15">
      <c r="A411" s="111"/>
      <c r="B411" s="86"/>
      <c r="C411" s="86"/>
      <c r="D411" s="92"/>
      <c r="E411" s="103">
        <f t="shared" si="13"/>
        <v>0</v>
      </c>
      <c r="F411" s="101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112"/>
      <c r="AB411" s="85" t="s">
        <v>151</v>
      </c>
      <c r="AC411">
        <f t="shared" si="14"/>
        <v>0</v>
      </c>
    </row>
    <row r="412" spans="1:29" x14ac:dyDescent="0.15">
      <c r="A412" s="111"/>
      <c r="B412" s="86"/>
      <c r="C412" s="86"/>
      <c r="D412" s="92"/>
      <c r="E412" s="103">
        <f t="shared" si="13"/>
        <v>0</v>
      </c>
      <c r="F412" s="101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112"/>
      <c r="AB412" s="85" t="s">
        <v>151</v>
      </c>
      <c r="AC412">
        <f t="shared" si="14"/>
        <v>0</v>
      </c>
    </row>
    <row r="413" spans="1:29" x14ac:dyDescent="0.15">
      <c r="A413" s="111"/>
      <c r="B413" s="86"/>
      <c r="C413" s="86"/>
      <c r="D413" s="92"/>
      <c r="E413" s="103">
        <f t="shared" si="13"/>
        <v>0</v>
      </c>
      <c r="F413" s="101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112"/>
      <c r="AB413" s="85" t="s">
        <v>151</v>
      </c>
      <c r="AC413">
        <f t="shared" si="14"/>
        <v>0</v>
      </c>
    </row>
    <row r="414" spans="1:29" x14ac:dyDescent="0.15">
      <c r="A414" s="111"/>
      <c r="B414" s="86"/>
      <c r="C414" s="86"/>
      <c r="D414" s="92"/>
      <c r="E414" s="103">
        <f t="shared" si="13"/>
        <v>0</v>
      </c>
      <c r="F414" s="101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112"/>
      <c r="AB414" s="85" t="s">
        <v>151</v>
      </c>
      <c r="AC414">
        <f t="shared" si="14"/>
        <v>0</v>
      </c>
    </row>
    <row r="415" spans="1:29" x14ac:dyDescent="0.15">
      <c r="A415" s="111"/>
      <c r="B415" s="86"/>
      <c r="C415" s="86"/>
      <c r="D415" s="92"/>
      <c r="E415" s="103">
        <f t="shared" si="13"/>
        <v>0</v>
      </c>
      <c r="F415" s="101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112"/>
      <c r="AB415" s="85" t="s">
        <v>151</v>
      </c>
      <c r="AC415">
        <f t="shared" si="14"/>
        <v>0</v>
      </c>
    </row>
    <row r="416" spans="1:29" x14ac:dyDescent="0.15">
      <c r="A416" s="111"/>
      <c r="B416" s="86"/>
      <c r="C416" s="86"/>
      <c r="D416" s="92"/>
      <c r="E416" s="103">
        <f t="shared" si="13"/>
        <v>0</v>
      </c>
      <c r="F416" s="101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112"/>
      <c r="AB416" s="85" t="s">
        <v>151</v>
      </c>
      <c r="AC416">
        <f t="shared" si="14"/>
        <v>0</v>
      </c>
    </row>
    <row r="417" spans="1:29" x14ac:dyDescent="0.15">
      <c r="A417" s="111"/>
      <c r="B417" s="86"/>
      <c r="C417" s="86"/>
      <c r="D417" s="92"/>
      <c r="E417" s="103">
        <f t="shared" si="13"/>
        <v>0</v>
      </c>
      <c r="F417" s="101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112"/>
      <c r="AB417" s="85" t="s">
        <v>151</v>
      </c>
      <c r="AC417">
        <f t="shared" si="14"/>
        <v>0</v>
      </c>
    </row>
    <row r="418" spans="1:29" x14ac:dyDescent="0.15">
      <c r="A418" s="111"/>
      <c r="B418" s="86"/>
      <c r="C418" s="86"/>
      <c r="D418" s="92"/>
      <c r="E418" s="103">
        <f t="shared" si="13"/>
        <v>0</v>
      </c>
      <c r="F418" s="101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112"/>
      <c r="AB418" s="85" t="s">
        <v>151</v>
      </c>
      <c r="AC418">
        <f t="shared" si="14"/>
        <v>0</v>
      </c>
    </row>
    <row r="419" spans="1:29" x14ac:dyDescent="0.15">
      <c r="A419" s="111"/>
      <c r="B419" s="86"/>
      <c r="C419" s="86"/>
      <c r="D419" s="92"/>
      <c r="E419" s="103">
        <f t="shared" si="13"/>
        <v>0</v>
      </c>
      <c r="F419" s="101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112"/>
      <c r="AB419" s="85" t="s">
        <v>151</v>
      </c>
      <c r="AC419">
        <f t="shared" si="14"/>
        <v>0</v>
      </c>
    </row>
    <row r="420" spans="1:29" x14ac:dyDescent="0.15">
      <c r="A420" s="111"/>
      <c r="B420" s="86"/>
      <c r="C420" s="86"/>
      <c r="D420" s="92"/>
      <c r="E420" s="103">
        <f t="shared" si="13"/>
        <v>0</v>
      </c>
      <c r="F420" s="101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112"/>
      <c r="AB420" s="85" t="s">
        <v>151</v>
      </c>
      <c r="AC420">
        <f t="shared" si="14"/>
        <v>0</v>
      </c>
    </row>
    <row r="421" spans="1:29" x14ac:dyDescent="0.15">
      <c r="A421" s="111"/>
      <c r="B421" s="86"/>
      <c r="C421" s="86"/>
      <c r="D421" s="92"/>
      <c r="E421" s="103">
        <f t="shared" si="13"/>
        <v>0</v>
      </c>
      <c r="F421" s="101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112"/>
      <c r="AB421" s="85" t="s">
        <v>151</v>
      </c>
      <c r="AC421">
        <f t="shared" si="14"/>
        <v>0</v>
      </c>
    </row>
    <row r="422" spans="1:29" x14ac:dyDescent="0.15">
      <c r="A422" s="111"/>
      <c r="B422" s="86"/>
      <c r="C422" s="86"/>
      <c r="D422" s="92"/>
      <c r="E422" s="103">
        <f t="shared" si="13"/>
        <v>0</v>
      </c>
      <c r="F422" s="101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112"/>
      <c r="AB422" s="85" t="s">
        <v>151</v>
      </c>
      <c r="AC422">
        <f t="shared" si="14"/>
        <v>0</v>
      </c>
    </row>
    <row r="423" spans="1:29" x14ac:dyDescent="0.15">
      <c r="A423" s="111"/>
      <c r="B423" s="86"/>
      <c r="C423" s="86"/>
      <c r="D423" s="92"/>
      <c r="E423" s="103">
        <f t="shared" si="13"/>
        <v>0</v>
      </c>
      <c r="F423" s="101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112"/>
      <c r="AB423" s="85" t="s">
        <v>151</v>
      </c>
      <c r="AC423">
        <f t="shared" si="14"/>
        <v>0</v>
      </c>
    </row>
    <row r="424" spans="1:29" x14ac:dyDescent="0.15">
      <c r="A424" s="111"/>
      <c r="B424" s="86"/>
      <c r="C424" s="86"/>
      <c r="D424" s="92"/>
      <c r="E424" s="103">
        <f t="shared" si="13"/>
        <v>0</v>
      </c>
      <c r="F424" s="101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112"/>
      <c r="AB424" s="85" t="s">
        <v>151</v>
      </c>
      <c r="AC424">
        <f t="shared" si="14"/>
        <v>0</v>
      </c>
    </row>
    <row r="425" spans="1:29" x14ac:dyDescent="0.15">
      <c r="A425" s="111"/>
      <c r="B425" s="86"/>
      <c r="C425" s="86"/>
      <c r="D425" s="92"/>
      <c r="E425" s="103">
        <f t="shared" si="13"/>
        <v>0</v>
      </c>
      <c r="F425" s="101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112"/>
      <c r="AB425" s="85" t="s">
        <v>151</v>
      </c>
      <c r="AC425">
        <f t="shared" si="14"/>
        <v>0</v>
      </c>
    </row>
    <row r="426" spans="1:29" x14ac:dyDescent="0.15">
      <c r="A426" s="111"/>
      <c r="B426" s="86"/>
      <c r="C426" s="86"/>
      <c r="D426" s="92"/>
      <c r="E426" s="103">
        <f t="shared" si="13"/>
        <v>0</v>
      </c>
      <c r="F426" s="101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112"/>
      <c r="AB426" s="85" t="s">
        <v>151</v>
      </c>
      <c r="AC426">
        <f t="shared" si="14"/>
        <v>0</v>
      </c>
    </row>
    <row r="427" spans="1:29" x14ac:dyDescent="0.15">
      <c r="A427" s="111"/>
      <c r="B427" s="86"/>
      <c r="C427" s="86"/>
      <c r="D427" s="92"/>
      <c r="E427" s="103">
        <f t="shared" si="13"/>
        <v>0</v>
      </c>
      <c r="F427" s="101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112"/>
      <c r="AB427" s="85" t="s">
        <v>151</v>
      </c>
      <c r="AC427">
        <f t="shared" si="14"/>
        <v>0</v>
      </c>
    </row>
    <row r="428" spans="1:29" x14ac:dyDescent="0.15">
      <c r="A428" s="111"/>
      <c r="B428" s="86"/>
      <c r="C428" s="86"/>
      <c r="D428" s="92"/>
      <c r="E428" s="103">
        <f t="shared" si="13"/>
        <v>0</v>
      </c>
      <c r="F428" s="101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112"/>
      <c r="AB428" s="85" t="s">
        <v>151</v>
      </c>
      <c r="AC428">
        <f t="shared" si="14"/>
        <v>0</v>
      </c>
    </row>
    <row r="429" spans="1:29" x14ac:dyDescent="0.15">
      <c r="A429" s="111"/>
      <c r="B429" s="86"/>
      <c r="C429" s="86"/>
      <c r="D429" s="92"/>
      <c r="E429" s="103">
        <f t="shared" si="13"/>
        <v>0</v>
      </c>
      <c r="F429" s="101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112"/>
      <c r="AB429" s="85" t="s">
        <v>151</v>
      </c>
      <c r="AC429">
        <f t="shared" si="14"/>
        <v>0</v>
      </c>
    </row>
    <row r="430" spans="1:29" x14ac:dyDescent="0.15">
      <c r="A430" s="111"/>
      <c r="B430" s="86"/>
      <c r="C430" s="86"/>
      <c r="D430" s="92"/>
      <c r="E430" s="103">
        <f t="shared" si="13"/>
        <v>0</v>
      </c>
      <c r="F430" s="101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112"/>
      <c r="AB430" s="85" t="s">
        <v>151</v>
      </c>
      <c r="AC430">
        <f t="shared" si="14"/>
        <v>0</v>
      </c>
    </row>
    <row r="431" spans="1:29" x14ac:dyDescent="0.15">
      <c r="A431" s="111"/>
      <c r="B431" s="86"/>
      <c r="C431" s="86"/>
      <c r="D431" s="92"/>
      <c r="E431" s="103">
        <f t="shared" si="13"/>
        <v>0</v>
      </c>
      <c r="F431" s="101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112"/>
      <c r="AB431" s="85" t="s">
        <v>151</v>
      </c>
      <c r="AC431">
        <f t="shared" si="14"/>
        <v>0</v>
      </c>
    </row>
    <row r="432" spans="1:29" x14ac:dyDescent="0.15">
      <c r="A432" s="111"/>
      <c r="B432" s="86"/>
      <c r="C432" s="86"/>
      <c r="D432" s="92"/>
      <c r="E432" s="103">
        <f t="shared" si="13"/>
        <v>0</v>
      </c>
      <c r="F432" s="101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112"/>
      <c r="AB432" s="85" t="s">
        <v>151</v>
      </c>
      <c r="AC432">
        <f t="shared" si="14"/>
        <v>0</v>
      </c>
    </row>
    <row r="433" spans="1:29" x14ac:dyDescent="0.15">
      <c r="A433" s="111"/>
      <c r="B433" s="86"/>
      <c r="C433" s="86"/>
      <c r="D433" s="92"/>
      <c r="E433" s="103">
        <f t="shared" si="13"/>
        <v>0</v>
      </c>
      <c r="F433" s="101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112"/>
      <c r="AB433" s="85" t="s">
        <v>151</v>
      </c>
      <c r="AC433">
        <f t="shared" si="14"/>
        <v>0</v>
      </c>
    </row>
    <row r="434" spans="1:29" x14ac:dyDescent="0.15">
      <c r="A434" s="111"/>
      <c r="B434" s="86"/>
      <c r="C434" s="86"/>
      <c r="D434" s="92"/>
      <c r="E434" s="103">
        <f t="shared" si="13"/>
        <v>0</v>
      </c>
      <c r="F434" s="101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112"/>
      <c r="AB434" s="85" t="s">
        <v>151</v>
      </c>
      <c r="AC434">
        <f t="shared" si="14"/>
        <v>0</v>
      </c>
    </row>
    <row r="435" spans="1:29" x14ac:dyDescent="0.15">
      <c r="A435" s="111"/>
      <c r="B435" s="86"/>
      <c r="C435" s="86"/>
      <c r="D435" s="92"/>
      <c r="E435" s="103">
        <f t="shared" si="13"/>
        <v>0</v>
      </c>
      <c r="F435" s="101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112"/>
      <c r="AB435" s="85" t="s">
        <v>151</v>
      </c>
      <c r="AC435">
        <f t="shared" si="14"/>
        <v>0</v>
      </c>
    </row>
    <row r="436" spans="1:29" x14ac:dyDescent="0.15">
      <c r="A436" s="111"/>
      <c r="B436" s="86"/>
      <c r="C436" s="86"/>
      <c r="D436" s="92"/>
      <c r="E436" s="103">
        <f t="shared" si="13"/>
        <v>0</v>
      </c>
      <c r="F436" s="101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112"/>
      <c r="AB436" s="85" t="s">
        <v>151</v>
      </c>
      <c r="AC436">
        <f t="shared" si="14"/>
        <v>0</v>
      </c>
    </row>
    <row r="437" spans="1:29" x14ac:dyDescent="0.15">
      <c r="A437" s="111"/>
      <c r="B437" s="86"/>
      <c r="C437" s="86"/>
      <c r="D437" s="92"/>
      <c r="E437" s="103">
        <f t="shared" si="13"/>
        <v>0</v>
      </c>
      <c r="F437" s="101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112"/>
      <c r="AB437" s="85" t="s">
        <v>151</v>
      </c>
      <c r="AC437">
        <f t="shared" si="14"/>
        <v>0</v>
      </c>
    </row>
    <row r="438" spans="1:29" x14ac:dyDescent="0.15">
      <c r="A438" s="111"/>
      <c r="B438" s="86"/>
      <c r="C438" s="86"/>
      <c r="D438" s="92"/>
      <c r="E438" s="103">
        <f t="shared" si="13"/>
        <v>0</v>
      </c>
      <c r="F438" s="101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112"/>
      <c r="AB438" s="85" t="s">
        <v>151</v>
      </c>
      <c r="AC438">
        <f t="shared" si="14"/>
        <v>0</v>
      </c>
    </row>
    <row r="439" spans="1:29" x14ac:dyDescent="0.15">
      <c r="A439" s="111"/>
      <c r="B439" s="86"/>
      <c r="C439" s="86"/>
      <c r="D439" s="92"/>
      <c r="E439" s="103">
        <f t="shared" si="13"/>
        <v>0</v>
      </c>
      <c r="F439" s="101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112"/>
      <c r="AB439" s="85" t="s">
        <v>151</v>
      </c>
      <c r="AC439">
        <f t="shared" si="14"/>
        <v>0</v>
      </c>
    </row>
    <row r="440" spans="1:29" x14ac:dyDescent="0.15">
      <c r="A440" s="111"/>
      <c r="B440" s="86"/>
      <c r="C440" s="86"/>
      <c r="D440" s="92"/>
      <c r="E440" s="103">
        <f t="shared" si="13"/>
        <v>0</v>
      </c>
      <c r="F440" s="101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112"/>
      <c r="AB440" s="85" t="s">
        <v>151</v>
      </c>
      <c r="AC440">
        <f t="shared" si="14"/>
        <v>0</v>
      </c>
    </row>
    <row r="441" spans="1:29" x14ac:dyDescent="0.15">
      <c r="A441" s="111"/>
      <c r="B441" s="86"/>
      <c r="C441" s="86"/>
      <c r="D441" s="92"/>
      <c r="E441" s="103">
        <f t="shared" si="13"/>
        <v>0</v>
      </c>
      <c r="F441" s="101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112"/>
      <c r="AB441" s="85" t="s">
        <v>151</v>
      </c>
      <c r="AC441">
        <f t="shared" si="14"/>
        <v>0</v>
      </c>
    </row>
    <row r="442" spans="1:29" x14ac:dyDescent="0.15">
      <c r="A442" s="111"/>
      <c r="B442" s="86"/>
      <c r="C442" s="86"/>
      <c r="D442" s="92"/>
      <c r="E442" s="103">
        <f t="shared" si="13"/>
        <v>0</v>
      </c>
      <c r="F442" s="101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112"/>
      <c r="AB442" s="85" t="s">
        <v>151</v>
      </c>
      <c r="AC442">
        <f t="shared" si="14"/>
        <v>0</v>
      </c>
    </row>
    <row r="443" spans="1:29" x14ac:dyDescent="0.15">
      <c r="A443" s="111"/>
      <c r="B443" s="86"/>
      <c r="C443" s="86"/>
      <c r="D443" s="92"/>
      <c r="E443" s="103">
        <f t="shared" si="13"/>
        <v>0</v>
      </c>
      <c r="F443" s="101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112"/>
      <c r="AB443" s="85" t="s">
        <v>151</v>
      </c>
      <c r="AC443">
        <f t="shared" si="14"/>
        <v>0</v>
      </c>
    </row>
    <row r="444" spans="1:29" x14ac:dyDescent="0.15">
      <c r="A444" s="111"/>
      <c r="B444" s="86"/>
      <c r="C444" s="86"/>
      <c r="D444" s="92"/>
      <c r="E444" s="103">
        <f t="shared" si="13"/>
        <v>0</v>
      </c>
      <c r="F444" s="101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112"/>
      <c r="AB444" s="85" t="s">
        <v>151</v>
      </c>
      <c r="AC444">
        <f t="shared" si="14"/>
        <v>0</v>
      </c>
    </row>
    <row r="445" spans="1:29" x14ac:dyDescent="0.15">
      <c r="A445" s="111"/>
      <c r="B445" s="86"/>
      <c r="C445" s="86"/>
      <c r="D445" s="92"/>
      <c r="E445" s="103">
        <f t="shared" si="13"/>
        <v>0</v>
      </c>
      <c r="F445" s="101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112"/>
      <c r="AB445" s="85" t="s">
        <v>151</v>
      </c>
      <c r="AC445">
        <f t="shared" si="14"/>
        <v>0</v>
      </c>
    </row>
    <row r="446" spans="1:29" x14ac:dyDescent="0.15">
      <c r="A446" s="111"/>
      <c r="B446" s="86"/>
      <c r="C446" s="86"/>
      <c r="D446" s="92"/>
      <c r="E446" s="103">
        <f t="shared" si="13"/>
        <v>0</v>
      </c>
      <c r="F446" s="101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112"/>
      <c r="AB446" s="85" t="s">
        <v>151</v>
      </c>
      <c r="AC446">
        <f t="shared" si="14"/>
        <v>0</v>
      </c>
    </row>
    <row r="447" spans="1:29" x14ac:dyDescent="0.15">
      <c r="A447" s="111"/>
      <c r="B447" s="86"/>
      <c r="C447" s="86"/>
      <c r="D447" s="92"/>
      <c r="E447" s="103">
        <f t="shared" si="13"/>
        <v>0</v>
      </c>
      <c r="F447" s="101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112"/>
      <c r="AB447" s="85" t="s">
        <v>151</v>
      </c>
      <c r="AC447">
        <f t="shared" si="14"/>
        <v>0</v>
      </c>
    </row>
    <row r="448" spans="1:29" x14ac:dyDescent="0.15">
      <c r="A448" s="111"/>
      <c r="B448" s="86"/>
      <c r="C448" s="86"/>
      <c r="D448" s="92"/>
      <c r="E448" s="103">
        <f t="shared" si="13"/>
        <v>0</v>
      </c>
      <c r="F448" s="101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112"/>
      <c r="AB448" s="85" t="s">
        <v>151</v>
      </c>
      <c r="AC448">
        <f t="shared" si="14"/>
        <v>0</v>
      </c>
    </row>
    <row r="449" spans="1:29" x14ac:dyDescent="0.15">
      <c r="A449" s="111"/>
      <c r="B449" s="86"/>
      <c r="C449" s="86"/>
      <c r="D449" s="92"/>
      <c r="E449" s="103">
        <f t="shared" si="13"/>
        <v>0</v>
      </c>
      <c r="F449" s="101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112"/>
      <c r="AB449" s="85" t="s">
        <v>151</v>
      </c>
      <c r="AC449">
        <f t="shared" si="14"/>
        <v>0</v>
      </c>
    </row>
    <row r="450" spans="1:29" x14ac:dyDescent="0.15">
      <c r="A450" s="111"/>
      <c r="B450" s="86"/>
      <c r="C450" s="86"/>
      <c r="D450" s="92"/>
      <c r="E450" s="103">
        <f t="shared" si="13"/>
        <v>0</v>
      </c>
      <c r="F450" s="101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112"/>
      <c r="AB450" s="85" t="s">
        <v>151</v>
      </c>
      <c r="AC450">
        <f t="shared" si="14"/>
        <v>0</v>
      </c>
    </row>
    <row r="451" spans="1:29" x14ac:dyDescent="0.15">
      <c r="A451" s="111"/>
      <c r="B451" s="86"/>
      <c r="C451" s="86"/>
      <c r="D451" s="92"/>
      <c r="E451" s="103">
        <f t="shared" si="13"/>
        <v>0</v>
      </c>
      <c r="F451" s="101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112"/>
      <c r="AB451" s="85" t="s">
        <v>151</v>
      </c>
      <c r="AC451">
        <f t="shared" si="14"/>
        <v>0</v>
      </c>
    </row>
    <row r="452" spans="1:29" x14ac:dyDescent="0.15">
      <c r="A452" s="111"/>
      <c r="B452" s="86"/>
      <c r="C452" s="86"/>
      <c r="D452" s="92"/>
      <c r="E452" s="103">
        <f t="shared" si="13"/>
        <v>0</v>
      </c>
      <c r="F452" s="101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112"/>
      <c r="AB452" s="85" t="s">
        <v>151</v>
      </c>
      <c r="AC452">
        <f t="shared" si="14"/>
        <v>0</v>
      </c>
    </row>
    <row r="453" spans="1:29" x14ac:dyDescent="0.15">
      <c r="A453" s="111"/>
      <c r="B453" s="86"/>
      <c r="C453" s="86"/>
      <c r="D453" s="92"/>
      <c r="E453" s="103">
        <f t="shared" si="13"/>
        <v>0</v>
      </c>
      <c r="F453" s="101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112"/>
      <c r="AB453" s="85" t="s">
        <v>151</v>
      </c>
      <c r="AC453">
        <f t="shared" si="14"/>
        <v>0</v>
      </c>
    </row>
    <row r="454" spans="1:29" x14ac:dyDescent="0.15">
      <c r="A454" s="111"/>
      <c r="B454" s="86"/>
      <c r="C454" s="86"/>
      <c r="D454" s="92"/>
      <c r="E454" s="103">
        <f t="shared" si="13"/>
        <v>0</v>
      </c>
      <c r="F454" s="101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112"/>
      <c r="AB454" s="85" t="s">
        <v>151</v>
      </c>
      <c r="AC454">
        <f t="shared" si="14"/>
        <v>0</v>
      </c>
    </row>
    <row r="455" spans="1:29" x14ac:dyDescent="0.15">
      <c r="A455" s="111"/>
      <c r="B455" s="86"/>
      <c r="C455" s="86"/>
      <c r="D455" s="92"/>
      <c r="E455" s="103">
        <f t="shared" si="13"/>
        <v>0</v>
      </c>
      <c r="F455" s="101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112"/>
      <c r="AB455" s="85" t="s">
        <v>151</v>
      </c>
      <c r="AC455">
        <f t="shared" si="14"/>
        <v>0</v>
      </c>
    </row>
    <row r="456" spans="1:29" x14ac:dyDescent="0.15">
      <c r="A456" s="111"/>
      <c r="B456" s="86"/>
      <c r="C456" s="86"/>
      <c r="D456" s="92"/>
      <c r="E456" s="103">
        <f t="shared" si="13"/>
        <v>0</v>
      </c>
      <c r="F456" s="101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112"/>
      <c r="AB456" s="85" t="s">
        <v>151</v>
      </c>
      <c r="AC456">
        <f t="shared" si="14"/>
        <v>0</v>
      </c>
    </row>
    <row r="457" spans="1:29" x14ac:dyDescent="0.15">
      <c r="A457" s="111"/>
      <c r="B457" s="86"/>
      <c r="C457" s="86"/>
      <c r="D457" s="92"/>
      <c r="E457" s="103">
        <f t="shared" ref="E457:E503" si="15">SUM(F457:Z457)</f>
        <v>0</v>
      </c>
      <c r="F457" s="101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112"/>
      <c r="AB457" s="85" t="s">
        <v>151</v>
      </c>
      <c r="AC457">
        <f t="shared" ref="AC457:AC503" si="16">E457*D457</f>
        <v>0</v>
      </c>
    </row>
    <row r="458" spans="1:29" x14ac:dyDescent="0.15">
      <c r="A458" s="111"/>
      <c r="B458" s="86"/>
      <c r="C458" s="86"/>
      <c r="D458" s="92"/>
      <c r="E458" s="103">
        <f t="shared" si="15"/>
        <v>0</v>
      </c>
      <c r="F458" s="101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112"/>
      <c r="AB458" s="85" t="s">
        <v>151</v>
      </c>
      <c r="AC458">
        <f t="shared" si="16"/>
        <v>0</v>
      </c>
    </row>
    <row r="459" spans="1:29" x14ac:dyDescent="0.15">
      <c r="A459" s="111"/>
      <c r="B459" s="86"/>
      <c r="C459" s="86"/>
      <c r="D459" s="92"/>
      <c r="E459" s="103">
        <f t="shared" si="15"/>
        <v>0</v>
      </c>
      <c r="F459" s="101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112"/>
      <c r="AB459" s="85" t="s">
        <v>151</v>
      </c>
      <c r="AC459">
        <f t="shared" si="16"/>
        <v>0</v>
      </c>
    </row>
    <row r="460" spans="1:29" x14ac:dyDescent="0.15">
      <c r="A460" s="111"/>
      <c r="B460" s="86"/>
      <c r="C460" s="86"/>
      <c r="D460" s="92"/>
      <c r="E460" s="103">
        <f t="shared" si="15"/>
        <v>0</v>
      </c>
      <c r="F460" s="101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112"/>
      <c r="AB460" s="85" t="s">
        <v>151</v>
      </c>
      <c r="AC460">
        <f t="shared" si="16"/>
        <v>0</v>
      </c>
    </row>
    <row r="461" spans="1:29" x14ac:dyDescent="0.15">
      <c r="A461" s="111"/>
      <c r="B461" s="86"/>
      <c r="C461" s="86"/>
      <c r="D461" s="92"/>
      <c r="E461" s="103">
        <f t="shared" si="15"/>
        <v>0</v>
      </c>
      <c r="F461" s="101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112"/>
      <c r="AB461" s="85" t="s">
        <v>151</v>
      </c>
      <c r="AC461">
        <f t="shared" si="16"/>
        <v>0</v>
      </c>
    </row>
    <row r="462" spans="1:29" x14ac:dyDescent="0.15">
      <c r="A462" s="111"/>
      <c r="B462" s="86"/>
      <c r="C462" s="86"/>
      <c r="D462" s="92"/>
      <c r="E462" s="103">
        <f t="shared" si="15"/>
        <v>0</v>
      </c>
      <c r="F462" s="101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112"/>
      <c r="AB462" s="85" t="s">
        <v>151</v>
      </c>
      <c r="AC462">
        <f t="shared" si="16"/>
        <v>0</v>
      </c>
    </row>
    <row r="463" spans="1:29" x14ac:dyDescent="0.15">
      <c r="A463" s="111"/>
      <c r="B463" s="86"/>
      <c r="C463" s="86"/>
      <c r="D463" s="92"/>
      <c r="E463" s="103">
        <f t="shared" si="15"/>
        <v>0</v>
      </c>
      <c r="F463" s="101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112"/>
      <c r="AB463" s="85" t="s">
        <v>151</v>
      </c>
      <c r="AC463">
        <f t="shared" si="16"/>
        <v>0</v>
      </c>
    </row>
    <row r="464" spans="1:29" x14ac:dyDescent="0.15">
      <c r="A464" s="111"/>
      <c r="B464" s="86"/>
      <c r="C464" s="86"/>
      <c r="D464" s="92"/>
      <c r="E464" s="103">
        <f t="shared" si="15"/>
        <v>0</v>
      </c>
      <c r="F464" s="101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112"/>
      <c r="AB464" s="85" t="s">
        <v>151</v>
      </c>
      <c r="AC464">
        <f t="shared" si="16"/>
        <v>0</v>
      </c>
    </row>
    <row r="465" spans="1:29" x14ac:dyDescent="0.15">
      <c r="A465" s="111"/>
      <c r="B465" s="86"/>
      <c r="C465" s="86"/>
      <c r="D465" s="92"/>
      <c r="E465" s="103">
        <f t="shared" si="15"/>
        <v>0</v>
      </c>
      <c r="F465" s="101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112"/>
      <c r="AB465" s="85" t="s">
        <v>151</v>
      </c>
      <c r="AC465">
        <f t="shared" si="16"/>
        <v>0</v>
      </c>
    </row>
    <row r="466" spans="1:29" x14ac:dyDescent="0.15">
      <c r="A466" s="111"/>
      <c r="B466" s="86"/>
      <c r="C466" s="86"/>
      <c r="D466" s="92"/>
      <c r="E466" s="103">
        <f t="shared" si="15"/>
        <v>0</v>
      </c>
      <c r="F466" s="101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112"/>
      <c r="AB466" s="85" t="s">
        <v>151</v>
      </c>
      <c r="AC466">
        <f t="shared" si="16"/>
        <v>0</v>
      </c>
    </row>
    <row r="467" spans="1:29" x14ac:dyDescent="0.15">
      <c r="A467" s="111"/>
      <c r="B467" s="86"/>
      <c r="C467" s="86"/>
      <c r="D467" s="92"/>
      <c r="E467" s="103">
        <f t="shared" si="15"/>
        <v>0</v>
      </c>
      <c r="F467" s="101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112"/>
      <c r="AB467" s="85" t="s">
        <v>151</v>
      </c>
      <c r="AC467">
        <f t="shared" si="16"/>
        <v>0</v>
      </c>
    </row>
    <row r="468" spans="1:29" x14ac:dyDescent="0.15">
      <c r="A468" s="111"/>
      <c r="B468" s="86"/>
      <c r="C468" s="86"/>
      <c r="D468" s="92"/>
      <c r="E468" s="103">
        <f t="shared" si="15"/>
        <v>0</v>
      </c>
      <c r="F468" s="101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112"/>
      <c r="AB468" s="85" t="s">
        <v>151</v>
      </c>
      <c r="AC468">
        <f t="shared" si="16"/>
        <v>0</v>
      </c>
    </row>
    <row r="469" spans="1:29" x14ac:dyDescent="0.15">
      <c r="A469" s="111"/>
      <c r="B469" s="86"/>
      <c r="C469" s="86"/>
      <c r="D469" s="92"/>
      <c r="E469" s="103">
        <f t="shared" si="15"/>
        <v>0</v>
      </c>
      <c r="F469" s="101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112"/>
      <c r="AB469" s="85" t="s">
        <v>151</v>
      </c>
      <c r="AC469">
        <f t="shared" si="16"/>
        <v>0</v>
      </c>
    </row>
    <row r="470" spans="1:29" x14ac:dyDescent="0.15">
      <c r="A470" s="111"/>
      <c r="B470" s="86"/>
      <c r="C470" s="86"/>
      <c r="D470" s="92"/>
      <c r="E470" s="103">
        <f t="shared" si="15"/>
        <v>0</v>
      </c>
      <c r="F470" s="101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112"/>
      <c r="AB470" s="85" t="s">
        <v>151</v>
      </c>
      <c r="AC470">
        <f t="shared" si="16"/>
        <v>0</v>
      </c>
    </row>
    <row r="471" spans="1:29" x14ac:dyDescent="0.15">
      <c r="A471" s="111"/>
      <c r="B471" s="86"/>
      <c r="C471" s="86"/>
      <c r="D471" s="92"/>
      <c r="E471" s="103">
        <f t="shared" si="15"/>
        <v>0</v>
      </c>
      <c r="F471" s="101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112"/>
      <c r="AB471" s="85" t="s">
        <v>151</v>
      </c>
      <c r="AC471">
        <f t="shared" si="16"/>
        <v>0</v>
      </c>
    </row>
    <row r="472" spans="1:29" x14ac:dyDescent="0.15">
      <c r="A472" s="111"/>
      <c r="B472" s="86"/>
      <c r="C472" s="86"/>
      <c r="D472" s="92"/>
      <c r="E472" s="103">
        <f t="shared" si="15"/>
        <v>0</v>
      </c>
      <c r="F472" s="101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112"/>
      <c r="AB472" s="85" t="s">
        <v>151</v>
      </c>
      <c r="AC472">
        <f t="shared" si="16"/>
        <v>0</v>
      </c>
    </row>
    <row r="473" spans="1:29" x14ac:dyDescent="0.15">
      <c r="A473" s="111"/>
      <c r="B473" s="86"/>
      <c r="C473" s="86"/>
      <c r="D473" s="92"/>
      <c r="E473" s="103">
        <f t="shared" si="15"/>
        <v>0</v>
      </c>
      <c r="F473" s="101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112"/>
      <c r="AB473" s="85" t="s">
        <v>151</v>
      </c>
      <c r="AC473">
        <f t="shared" si="16"/>
        <v>0</v>
      </c>
    </row>
    <row r="474" spans="1:29" x14ac:dyDescent="0.15">
      <c r="A474" s="111"/>
      <c r="B474" s="86"/>
      <c r="C474" s="86"/>
      <c r="D474" s="92"/>
      <c r="E474" s="103">
        <f t="shared" si="15"/>
        <v>0</v>
      </c>
      <c r="F474" s="101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112"/>
      <c r="AB474" s="85" t="s">
        <v>151</v>
      </c>
      <c r="AC474">
        <f t="shared" si="16"/>
        <v>0</v>
      </c>
    </row>
    <row r="475" spans="1:29" x14ac:dyDescent="0.15">
      <c r="A475" s="111"/>
      <c r="B475" s="86"/>
      <c r="C475" s="86"/>
      <c r="D475" s="92"/>
      <c r="E475" s="103">
        <f t="shared" si="15"/>
        <v>0</v>
      </c>
      <c r="F475" s="101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112"/>
      <c r="AB475" s="85" t="s">
        <v>151</v>
      </c>
      <c r="AC475">
        <f t="shared" si="16"/>
        <v>0</v>
      </c>
    </row>
    <row r="476" spans="1:29" x14ac:dyDescent="0.15">
      <c r="A476" s="111"/>
      <c r="B476" s="86"/>
      <c r="C476" s="86"/>
      <c r="D476" s="92"/>
      <c r="E476" s="103">
        <f t="shared" si="15"/>
        <v>0</v>
      </c>
      <c r="F476" s="101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112"/>
      <c r="AB476" s="85" t="s">
        <v>151</v>
      </c>
      <c r="AC476">
        <f t="shared" si="16"/>
        <v>0</v>
      </c>
    </row>
    <row r="477" spans="1:29" x14ac:dyDescent="0.15">
      <c r="A477" s="111"/>
      <c r="B477" s="86"/>
      <c r="C477" s="86"/>
      <c r="D477" s="92"/>
      <c r="E477" s="103">
        <f t="shared" si="15"/>
        <v>0</v>
      </c>
      <c r="F477" s="101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112"/>
      <c r="AB477" s="85" t="s">
        <v>151</v>
      </c>
      <c r="AC477">
        <f t="shared" si="16"/>
        <v>0</v>
      </c>
    </row>
    <row r="478" spans="1:29" x14ac:dyDescent="0.15">
      <c r="A478" s="111"/>
      <c r="B478" s="86"/>
      <c r="C478" s="86"/>
      <c r="D478" s="92"/>
      <c r="E478" s="103">
        <f t="shared" si="15"/>
        <v>0</v>
      </c>
      <c r="F478" s="101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112"/>
      <c r="AB478" s="85" t="s">
        <v>151</v>
      </c>
      <c r="AC478">
        <f t="shared" si="16"/>
        <v>0</v>
      </c>
    </row>
    <row r="479" spans="1:29" x14ac:dyDescent="0.15">
      <c r="A479" s="111"/>
      <c r="B479" s="86"/>
      <c r="C479" s="86"/>
      <c r="D479" s="92"/>
      <c r="E479" s="103">
        <f t="shared" si="15"/>
        <v>0</v>
      </c>
      <c r="F479" s="101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112"/>
      <c r="AB479" s="85" t="s">
        <v>151</v>
      </c>
      <c r="AC479">
        <f t="shared" si="16"/>
        <v>0</v>
      </c>
    </row>
    <row r="480" spans="1:29" x14ac:dyDescent="0.15">
      <c r="A480" s="111"/>
      <c r="B480" s="86"/>
      <c r="C480" s="86"/>
      <c r="D480" s="92"/>
      <c r="E480" s="103">
        <f t="shared" si="15"/>
        <v>0</v>
      </c>
      <c r="F480" s="101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112"/>
      <c r="AB480" s="85" t="s">
        <v>151</v>
      </c>
      <c r="AC480">
        <f t="shared" si="16"/>
        <v>0</v>
      </c>
    </row>
    <row r="481" spans="1:29" x14ac:dyDescent="0.15">
      <c r="A481" s="111"/>
      <c r="B481" s="86"/>
      <c r="C481" s="86"/>
      <c r="D481" s="92"/>
      <c r="E481" s="103">
        <f t="shared" si="15"/>
        <v>0</v>
      </c>
      <c r="F481" s="101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112"/>
      <c r="AB481" s="85" t="s">
        <v>151</v>
      </c>
      <c r="AC481">
        <f t="shared" si="16"/>
        <v>0</v>
      </c>
    </row>
    <row r="482" spans="1:29" x14ac:dyDescent="0.15">
      <c r="A482" s="111"/>
      <c r="B482" s="86"/>
      <c r="C482" s="86"/>
      <c r="D482" s="92"/>
      <c r="E482" s="103">
        <f t="shared" si="15"/>
        <v>0</v>
      </c>
      <c r="F482" s="101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112"/>
      <c r="AB482" s="85" t="s">
        <v>151</v>
      </c>
      <c r="AC482">
        <f t="shared" si="16"/>
        <v>0</v>
      </c>
    </row>
    <row r="483" spans="1:29" x14ac:dyDescent="0.15">
      <c r="A483" s="111"/>
      <c r="B483" s="86"/>
      <c r="C483" s="86"/>
      <c r="D483" s="92"/>
      <c r="E483" s="103">
        <f t="shared" si="15"/>
        <v>0</v>
      </c>
      <c r="F483" s="101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112"/>
      <c r="AB483" s="85" t="s">
        <v>151</v>
      </c>
      <c r="AC483">
        <f t="shared" si="16"/>
        <v>0</v>
      </c>
    </row>
    <row r="484" spans="1:29" x14ac:dyDescent="0.15">
      <c r="A484" s="111"/>
      <c r="B484" s="86"/>
      <c r="C484" s="86"/>
      <c r="D484" s="92"/>
      <c r="E484" s="103">
        <f t="shared" si="15"/>
        <v>0</v>
      </c>
      <c r="F484" s="101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112"/>
      <c r="AB484" s="85" t="s">
        <v>151</v>
      </c>
      <c r="AC484">
        <f t="shared" si="16"/>
        <v>0</v>
      </c>
    </row>
    <row r="485" spans="1:29" x14ac:dyDescent="0.15">
      <c r="A485" s="111"/>
      <c r="B485" s="86"/>
      <c r="C485" s="86"/>
      <c r="D485" s="92"/>
      <c r="E485" s="103">
        <f t="shared" si="15"/>
        <v>0</v>
      </c>
      <c r="F485" s="101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112"/>
      <c r="AB485" s="85" t="s">
        <v>151</v>
      </c>
      <c r="AC485">
        <f t="shared" si="16"/>
        <v>0</v>
      </c>
    </row>
    <row r="486" spans="1:29" x14ac:dyDescent="0.15">
      <c r="A486" s="111"/>
      <c r="B486" s="86"/>
      <c r="C486" s="86"/>
      <c r="D486" s="92"/>
      <c r="E486" s="103">
        <f t="shared" si="15"/>
        <v>0</v>
      </c>
      <c r="F486" s="101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112"/>
      <c r="AB486" s="85" t="s">
        <v>151</v>
      </c>
      <c r="AC486">
        <f t="shared" si="16"/>
        <v>0</v>
      </c>
    </row>
    <row r="487" spans="1:29" x14ac:dyDescent="0.15">
      <c r="A487" s="111"/>
      <c r="B487" s="86"/>
      <c r="C487" s="86"/>
      <c r="D487" s="92"/>
      <c r="E487" s="103">
        <f t="shared" si="15"/>
        <v>0</v>
      </c>
      <c r="F487" s="101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112"/>
      <c r="AB487" s="85" t="s">
        <v>151</v>
      </c>
      <c r="AC487">
        <f t="shared" si="16"/>
        <v>0</v>
      </c>
    </row>
    <row r="488" spans="1:29" x14ac:dyDescent="0.15">
      <c r="A488" s="111"/>
      <c r="B488" s="86"/>
      <c r="C488" s="86"/>
      <c r="D488" s="92"/>
      <c r="E488" s="103">
        <f t="shared" si="15"/>
        <v>0</v>
      </c>
      <c r="F488" s="101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112"/>
      <c r="AB488" s="85" t="s">
        <v>151</v>
      </c>
      <c r="AC488">
        <f t="shared" si="16"/>
        <v>0</v>
      </c>
    </row>
    <row r="489" spans="1:29" x14ac:dyDescent="0.15">
      <c r="A489" s="111"/>
      <c r="B489" s="86"/>
      <c r="C489" s="86"/>
      <c r="D489" s="92"/>
      <c r="E489" s="103">
        <f t="shared" si="15"/>
        <v>0</v>
      </c>
      <c r="F489" s="101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112"/>
      <c r="AB489" s="85" t="s">
        <v>151</v>
      </c>
      <c r="AC489">
        <f t="shared" si="16"/>
        <v>0</v>
      </c>
    </row>
    <row r="490" spans="1:29" x14ac:dyDescent="0.15">
      <c r="A490" s="111"/>
      <c r="B490" s="86"/>
      <c r="C490" s="86"/>
      <c r="D490" s="92"/>
      <c r="E490" s="103">
        <f t="shared" si="15"/>
        <v>0</v>
      </c>
      <c r="F490" s="101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112"/>
      <c r="AB490" s="85" t="s">
        <v>151</v>
      </c>
      <c r="AC490">
        <f t="shared" si="16"/>
        <v>0</v>
      </c>
    </row>
    <row r="491" spans="1:29" x14ac:dyDescent="0.15">
      <c r="A491" s="111"/>
      <c r="B491" s="86"/>
      <c r="C491" s="86"/>
      <c r="D491" s="92"/>
      <c r="E491" s="103">
        <f t="shared" si="15"/>
        <v>0</v>
      </c>
      <c r="F491" s="101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112"/>
      <c r="AB491" s="85" t="s">
        <v>151</v>
      </c>
      <c r="AC491">
        <f t="shared" si="16"/>
        <v>0</v>
      </c>
    </row>
    <row r="492" spans="1:29" x14ac:dyDescent="0.15">
      <c r="A492" s="111"/>
      <c r="B492" s="86"/>
      <c r="C492" s="86"/>
      <c r="D492" s="92"/>
      <c r="E492" s="103">
        <f t="shared" si="15"/>
        <v>0</v>
      </c>
      <c r="F492" s="101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112"/>
      <c r="AB492" s="85" t="s">
        <v>151</v>
      </c>
      <c r="AC492">
        <f t="shared" si="16"/>
        <v>0</v>
      </c>
    </row>
    <row r="493" spans="1:29" x14ac:dyDescent="0.15">
      <c r="A493" s="111"/>
      <c r="B493" s="86"/>
      <c r="C493" s="86"/>
      <c r="D493" s="92"/>
      <c r="E493" s="103">
        <f t="shared" si="15"/>
        <v>0</v>
      </c>
      <c r="F493" s="101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112"/>
      <c r="AB493" s="85" t="s">
        <v>151</v>
      </c>
      <c r="AC493">
        <f t="shared" si="16"/>
        <v>0</v>
      </c>
    </row>
    <row r="494" spans="1:29" x14ac:dyDescent="0.15">
      <c r="A494" s="111"/>
      <c r="B494" s="86"/>
      <c r="C494" s="86"/>
      <c r="D494" s="92"/>
      <c r="E494" s="103">
        <f t="shared" si="15"/>
        <v>0</v>
      </c>
      <c r="F494" s="101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112"/>
      <c r="AB494" s="85" t="s">
        <v>151</v>
      </c>
      <c r="AC494">
        <f t="shared" si="16"/>
        <v>0</v>
      </c>
    </row>
    <row r="495" spans="1:29" x14ac:dyDescent="0.15">
      <c r="A495" s="111"/>
      <c r="B495" s="86"/>
      <c r="C495" s="86"/>
      <c r="D495" s="92"/>
      <c r="E495" s="103">
        <f t="shared" si="15"/>
        <v>0</v>
      </c>
      <c r="F495" s="101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112"/>
      <c r="AB495" s="85" t="s">
        <v>151</v>
      </c>
      <c r="AC495">
        <f t="shared" si="16"/>
        <v>0</v>
      </c>
    </row>
    <row r="496" spans="1:29" x14ac:dyDescent="0.15">
      <c r="A496" s="111"/>
      <c r="B496" s="86"/>
      <c r="C496" s="86"/>
      <c r="D496" s="92"/>
      <c r="E496" s="103">
        <f t="shared" si="15"/>
        <v>0</v>
      </c>
      <c r="F496" s="101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112"/>
      <c r="AB496" s="85" t="s">
        <v>151</v>
      </c>
      <c r="AC496">
        <f t="shared" si="16"/>
        <v>0</v>
      </c>
    </row>
    <row r="497" spans="1:29" x14ac:dyDescent="0.15">
      <c r="A497" s="111"/>
      <c r="B497" s="86"/>
      <c r="C497" s="86"/>
      <c r="D497" s="92"/>
      <c r="E497" s="103">
        <f t="shared" si="15"/>
        <v>0</v>
      </c>
      <c r="F497" s="101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112"/>
      <c r="AB497" s="85" t="s">
        <v>151</v>
      </c>
      <c r="AC497">
        <f t="shared" si="16"/>
        <v>0</v>
      </c>
    </row>
    <row r="498" spans="1:29" x14ac:dyDescent="0.15">
      <c r="A498" s="111"/>
      <c r="B498" s="86"/>
      <c r="C498" s="86"/>
      <c r="D498" s="92"/>
      <c r="E498" s="103">
        <f t="shared" si="15"/>
        <v>0</v>
      </c>
      <c r="F498" s="101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112"/>
      <c r="AB498" s="85" t="s">
        <v>151</v>
      </c>
      <c r="AC498">
        <f t="shared" si="16"/>
        <v>0</v>
      </c>
    </row>
    <row r="499" spans="1:29" x14ac:dyDescent="0.15">
      <c r="A499" s="111"/>
      <c r="B499" s="86"/>
      <c r="C499" s="86"/>
      <c r="D499" s="92"/>
      <c r="E499" s="103">
        <f t="shared" si="15"/>
        <v>0</v>
      </c>
      <c r="F499" s="101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112"/>
      <c r="AB499" s="85" t="s">
        <v>151</v>
      </c>
      <c r="AC499">
        <f t="shared" si="16"/>
        <v>0</v>
      </c>
    </row>
    <row r="500" spans="1:29" x14ac:dyDescent="0.15">
      <c r="A500" s="111"/>
      <c r="B500" s="86"/>
      <c r="C500" s="86"/>
      <c r="D500" s="92"/>
      <c r="E500" s="103">
        <f t="shared" si="15"/>
        <v>0</v>
      </c>
      <c r="F500" s="101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112"/>
      <c r="AB500" s="85" t="s">
        <v>151</v>
      </c>
      <c r="AC500">
        <f t="shared" si="16"/>
        <v>0</v>
      </c>
    </row>
    <row r="501" spans="1:29" x14ac:dyDescent="0.15">
      <c r="A501" s="111"/>
      <c r="B501" s="86"/>
      <c r="C501" s="86"/>
      <c r="D501" s="92"/>
      <c r="E501" s="103">
        <f t="shared" si="15"/>
        <v>0</v>
      </c>
      <c r="F501" s="101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112"/>
      <c r="AB501" s="85" t="s">
        <v>151</v>
      </c>
      <c r="AC501">
        <f t="shared" si="16"/>
        <v>0</v>
      </c>
    </row>
    <row r="502" spans="1:29" x14ac:dyDescent="0.15">
      <c r="A502" s="111"/>
      <c r="B502" s="86"/>
      <c r="C502" s="86"/>
      <c r="D502" s="92"/>
      <c r="E502" s="103">
        <f t="shared" si="15"/>
        <v>0</v>
      </c>
      <c r="F502" s="101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112"/>
      <c r="AB502" s="85" t="s">
        <v>151</v>
      </c>
      <c r="AC502">
        <f t="shared" si="16"/>
        <v>0</v>
      </c>
    </row>
    <row r="503" spans="1:29" x14ac:dyDescent="0.15">
      <c r="A503" s="111"/>
      <c r="B503" s="86"/>
      <c r="C503" s="86"/>
      <c r="D503" s="92"/>
      <c r="E503" s="103">
        <f t="shared" si="15"/>
        <v>0</v>
      </c>
      <c r="F503" s="101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112"/>
      <c r="AB503" s="85" t="s">
        <v>151</v>
      </c>
      <c r="AC503">
        <f t="shared" si="16"/>
        <v>0</v>
      </c>
    </row>
    <row r="504" spans="1:29" ht="14.25" thickBot="1" x14ac:dyDescent="0.2">
      <c r="A504" s="113"/>
      <c r="B504" s="114" t="s">
        <v>157</v>
      </c>
      <c r="C504" s="114"/>
      <c r="D504" s="115"/>
      <c r="E504" s="116">
        <f>SUM(E8:E503)</f>
        <v>2287044672</v>
      </c>
      <c r="F504" s="117">
        <f t="shared" ref="F504:Z504" si="17">SUM(F8:F503)</f>
        <v>377196055</v>
      </c>
      <c r="G504" s="118">
        <f t="shared" si="17"/>
        <v>369276283</v>
      </c>
      <c r="H504" s="118">
        <f t="shared" si="17"/>
        <v>350259843</v>
      </c>
      <c r="I504" s="118">
        <f t="shared" si="17"/>
        <v>304489074</v>
      </c>
      <c r="J504" s="118">
        <f t="shared" si="17"/>
        <v>263540286</v>
      </c>
      <c r="K504" s="118">
        <f t="shared" si="17"/>
        <v>87536821</v>
      </c>
      <c r="L504" s="118">
        <f t="shared" si="17"/>
        <v>86342408</v>
      </c>
      <c r="M504" s="118">
        <f t="shared" si="17"/>
        <v>71812346</v>
      </c>
      <c r="N504" s="118">
        <f t="shared" si="17"/>
        <v>49996640</v>
      </c>
      <c r="O504" s="118">
        <f t="shared" si="17"/>
        <v>50199992</v>
      </c>
      <c r="P504" s="118">
        <f t="shared" si="17"/>
        <v>33962638</v>
      </c>
      <c r="Q504" s="118">
        <f t="shared" si="17"/>
        <v>33844477</v>
      </c>
      <c r="R504" s="118">
        <f t="shared" si="17"/>
        <v>30201311</v>
      </c>
      <c r="S504" s="118">
        <f t="shared" si="17"/>
        <v>25378250</v>
      </c>
      <c r="T504" s="118">
        <f t="shared" si="17"/>
        <v>20097446</v>
      </c>
      <c r="U504" s="118">
        <f t="shared" si="17"/>
        <v>16117235</v>
      </c>
      <c r="V504" s="118">
        <f t="shared" si="17"/>
        <v>16187622</v>
      </c>
      <c r="W504" s="118">
        <f t="shared" si="17"/>
        <v>16258612</v>
      </c>
      <c r="X504" s="118">
        <f t="shared" si="17"/>
        <v>16330214</v>
      </c>
      <c r="Y504" s="118">
        <f t="shared" si="17"/>
        <v>16402434</v>
      </c>
      <c r="Z504" s="119">
        <f t="shared" si="17"/>
        <v>51614685</v>
      </c>
      <c r="AB504" s="85" t="s">
        <v>151</v>
      </c>
      <c r="AC504" s="89">
        <f>SUM(AC8:AC503)</f>
        <v>9961349.1820000019</v>
      </c>
    </row>
    <row r="505" spans="1:29" x14ac:dyDescent="0.15">
      <c r="A505" s="241"/>
      <c r="B505" s="241"/>
      <c r="C505" s="241"/>
      <c r="D505" s="241"/>
    </row>
    <row r="506" spans="1:29" x14ac:dyDescent="0.15">
      <c r="A506" s="85" t="s">
        <v>151</v>
      </c>
      <c r="B506" s="85" t="s">
        <v>151</v>
      </c>
      <c r="C506" s="85" t="s">
        <v>151</v>
      </c>
      <c r="D506" s="85" t="s">
        <v>151</v>
      </c>
      <c r="E506" s="85" t="s">
        <v>151</v>
      </c>
      <c r="F506" s="85" t="s">
        <v>151</v>
      </c>
      <c r="G506" s="85" t="s">
        <v>151</v>
      </c>
      <c r="H506" s="85" t="s">
        <v>151</v>
      </c>
      <c r="I506" s="85" t="s">
        <v>151</v>
      </c>
      <c r="J506" s="85" t="s">
        <v>151</v>
      </c>
      <c r="K506" s="85" t="s">
        <v>151</v>
      </c>
      <c r="L506" s="85" t="s">
        <v>151</v>
      </c>
      <c r="M506" s="85" t="s">
        <v>151</v>
      </c>
      <c r="N506" s="85" t="s">
        <v>151</v>
      </c>
      <c r="O506" s="85" t="s">
        <v>151</v>
      </c>
      <c r="P506" s="85" t="s">
        <v>151</v>
      </c>
      <c r="Q506" s="85" t="s">
        <v>151</v>
      </c>
      <c r="R506" s="85" t="s">
        <v>151</v>
      </c>
      <c r="S506" s="85" t="s">
        <v>151</v>
      </c>
      <c r="T506" s="85" t="s">
        <v>151</v>
      </c>
      <c r="U506" s="85" t="s">
        <v>151</v>
      </c>
      <c r="V506" s="85" t="s">
        <v>151</v>
      </c>
      <c r="W506" s="85" t="s">
        <v>151</v>
      </c>
      <c r="X506" s="85" t="s">
        <v>151</v>
      </c>
      <c r="Y506" s="85" t="s">
        <v>151</v>
      </c>
      <c r="Z506" s="85" t="s">
        <v>151</v>
      </c>
    </row>
    <row r="509" spans="1:29" hidden="1" x14ac:dyDescent="0.15">
      <c r="B509" t="s">
        <v>155</v>
      </c>
      <c r="C509" t="s">
        <v>147</v>
      </c>
      <c r="D509" s="84">
        <f>SUMIFS($E$8:$E$503,$B$8:$B$503,B509,$C$8:$C$503,C509)</f>
        <v>0</v>
      </c>
      <c r="E509" s="84">
        <f t="shared" ref="E509:E540" si="18">SUMIFS($F$8:$F$503,$B$8:$B$503,B509,$C$8:$C$503,C509)</f>
        <v>0</v>
      </c>
      <c r="F509" s="90">
        <v>0</v>
      </c>
      <c r="G509" s="83" t="s">
        <v>156</v>
      </c>
      <c r="H509" s="90">
        <v>1.4999999999999999E-2</v>
      </c>
      <c r="I509" s="84">
        <f>SUMIFS($E$6:$E$503,$D$6:$D$503,"&gt;"&amp;F509,$D$6:$D$503,"&lt;="&amp;H509)</f>
        <v>2119429244</v>
      </c>
    </row>
    <row r="510" spans="1:29" hidden="1" x14ac:dyDescent="0.15">
      <c r="B510" t="s">
        <v>134</v>
      </c>
      <c r="C510" t="s">
        <v>154</v>
      </c>
      <c r="D510" s="84">
        <f t="shared" ref="D510:D573" si="19">SUMIFS($E$8:$E$503,$B$8:$B$503,B510,$C$8:$C$503,C510)</f>
        <v>0</v>
      </c>
      <c r="E510" s="84">
        <f t="shared" si="18"/>
        <v>0</v>
      </c>
      <c r="F510" s="91">
        <v>1.4999999999999999E-2</v>
      </c>
      <c r="G510" s="83" t="s">
        <v>156</v>
      </c>
      <c r="H510" s="90">
        <v>0.02</v>
      </c>
      <c r="I510" s="84">
        <f t="shared" ref="I510:I514" si="20">SUMIFS($E$6:$E$503,$D$6:$D$503,"&gt;"&amp;F510,$D$6:$D$503,"&lt;="&amp;H510)</f>
        <v>144668340</v>
      </c>
    </row>
    <row r="511" spans="1:29" hidden="1" x14ac:dyDescent="0.15">
      <c r="B511" t="s">
        <v>134</v>
      </c>
      <c r="C511" t="s">
        <v>152</v>
      </c>
      <c r="D511" s="84">
        <f t="shared" si="19"/>
        <v>0</v>
      </c>
      <c r="E511" s="84">
        <f t="shared" si="18"/>
        <v>0</v>
      </c>
      <c r="F511" s="91">
        <v>0.02</v>
      </c>
      <c r="G511" s="83" t="s">
        <v>156</v>
      </c>
      <c r="H511" s="90">
        <v>2.5000000000000001E-2</v>
      </c>
      <c r="I511" s="84">
        <f t="shared" si="20"/>
        <v>0</v>
      </c>
    </row>
    <row r="512" spans="1:29" hidden="1" x14ac:dyDescent="0.15">
      <c r="B512" t="s">
        <v>134</v>
      </c>
      <c r="C512" t="s">
        <v>153</v>
      </c>
      <c r="D512" s="84">
        <f t="shared" si="19"/>
        <v>0</v>
      </c>
      <c r="E512" s="84">
        <f t="shared" si="18"/>
        <v>0</v>
      </c>
      <c r="F512" s="90">
        <v>2.5000000000000001E-2</v>
      </c>
      <c r="G512" s="83" t="s">
        <v>156</v>
      </c>
      <c r="H512" s="90">
        <v>0.03</v>
      </c>
      <c r="I512" s="84">
        <f t="shared" si="20"/>
        <v>0</v>
      </c>
    </row>
    <row r="513" spans="2:9" hidden="1" x14ac:dyDescent="0.15">
      <c r="B513" t="s">
        <v>134</v>
      </c>
      <c r="C513" t="s">
        <v>145</v>
      </c>
      <c r="D513" s="84">
        <f t="shared" si="19"/>
        <v>0</v>
      </c>
      <c r="E513" s="84">
        <f t="shared" si="18"/>
        <v>0</v>
      </c>
      <c r="F513" s="90">
        <v>0.03</v>
      </c>
      <c r="G513" s="83" t="s">
        <v>156</v>
      </c>
      <c r="H513" s="90">
        <v>3.5000000000000003E-2</v>
      </c>
      <c r="I513" s="84">
        <f t="shared" si="20"/>
        <v>22947088</v>
      </c>
    </row>
    <row r="514" spans="2:9" hidden="1" x14ac:dyDescent="0.15">
      <c r="B514" t="s">
        <v>134</v>
      </c>
      <c r="C514" t="s">
        <v>146</v>
      </c>
      <c r="D514" s="84">
        <f t="shared" si="19"/>
        <v>0</v>
      </c>
      <c r="E514" s="84">
        <f t="shared" si="18"/>
        <v>0</v>
      </c>
      <c r="F514" s="90">
        <v>3.5000000000000003E-2</v>
      </c>
      <c r="G514" s="83" t="s">
        <v>156</v>
      </c>
      <c r="H514" s="90">
        <v>0.04</v>
      </c>
      <c r="I514" s="84">
        <f t="shared" si="20"/>
        <v>0</v>
      </c>
    </row>
    <row r="515" spans="2:9" hidden="1" x14ac:dyDescent="0.15">
      <c r="B515" t="s">
        <v>134</v>
      </c>
      <c r="C515" t="s">
        <v>133</v>
      </c>
      <c r="D515" s="84">
        <f t="shared" si="19"/>
        <v>0</v>
      </c>
      <c r="E515" s="84">
        <f t="shared" si="18"/>
        <v>0</v>
      </c>
      <c r="F515" s="90">
        <v>0.04</v>
      </c>
      <c r="G515" s="83" t="s">
        <v>156</v>
      </c>
      <c r="H515" s="90"/>
      <c r="I515" s="84">
        <f>SUMIFS($E$6:$E$503,$D$6:$D$503,"&gt;"&amp;F515)</f>
        <v>0</v>
      </c>
    </row>
    <row r="516" spans="2:9" hidden="1" x14ac:dyDescent="0.15">
      <c r="B516" t="s">
        <v>135</v>
      </c>
      <c r="C516" t="s">
        <v>147</v>
      </c>
      <c r="D516" s="84">
        <f t="shared" si="19"/>
        <v>0</v>
      </c>
      <c r="E516" s="84">
        <f t="shared" si="18"/>
        <v>0</v>
      </c>
      <c r="G516" s="81"/>
      <c r="H516" s="81"/>
      <c r="I516" s="81"/>
    </row>
    <row r="517" spans="2:9" hidden="1" x14ac:dyDescent="0.15">
      <c r="B517" t="s">
        <v>135</v>
      </c>
      <c r="C517" t="s">
        <v>154</v>
      </c>
      <c r="D517" s="84">
        <f t="shared" si="19"/>
        <v>0</v>
      </c>
      <c r="E517" s="84">
        <f t="shared" si="18"/>
        <v>0</v>
      </c>
    </row>
    <row r="518" spans="2:9" hidden="1" x14ac:dyDescent="0.15">
      <c r="B518" t="s">
        <v>135</v>
      </c>
      <c r="C518" t="s">
        <v>152</v>
      </c>
      <c r="D518" s="84">
        <f t="shared" si="19"/>
        <v>0</v>
      </c>
      <c r="E518" s="84">
        <f t="shared" si="18"/>
        <v>0</v>
      </c>
    </row>
    <row r="519" spans="2:9" hidden="1" x14ac:dyDescent="0.15">
      <c r="B519" t="s">
        <v>135</v>
      </c>
      <c r="C519" t="s">
        <v>153</v>
      </c>
      <c r="D519" s="84">
        <f t="shared" si="19"/>
        <v>0</v>
      </c>
      <c r="E519" s="84">
        <f t="shared" si="18"/>
        <v>0</v>
      </c>
    </row>
    <row r="520" spans="2:9" hidden="1" x14ac:dyDescent="0.15">
      <c r="B520" t="s">
        <v>135</v>
      </c>
      <c r="C520" t="s">
        <v>145</v>
      </c>
      <c r="D520" s="84">
        <f t="shared" si="19"/>
        <v>0</v>
      </c>
      <c r="E520" s="84">
        <f t="shared" si="18"/>
        <v>0</v>
      </c>
    </row>
    <row r="521" spans="2:9" hidden="1" x14ac:dyDescent="0.15">
      <c r="B521" t="s">
        <v>135</v>
      </c>
      <c r="C521" t="s">
        <v>146</v>
      </c>
      <c r="D521" s="84">
        <f t="shared" si="19"/>
        <v>0</v>
      </c>
      <c r="E521" s="84">
        <f t="shared" si="18"/>
        <v>0</v>
      </c>
    </row>
    <row r="522" spans="2:9" hidden="1" x14ac:dyDescent="0.15">
      <c r="B522" t="s">
        <v>135</v>
      </c>
      <c r="C522" t="s">
        <v>133</v>
      </c>
      <c r="D522" s="84">
        <f t="shared" si="19"/>
        <v>0</v>
      </c>
      <c r="E522" s="84">
        <f t="shared" si="18"/>
        <v>0</v>
      </c>
    </row>
    <row r="523" spans="2:9" hidden="1" x14ac:dyDescent="0.15">
      <c r="B523" t="s">
        <v>136</v>
      </c>
      <c r="C523" t="s">
        <v>147</v>
      </c>
      <c r="D523" s="84">
        <f t="shared" si="19"/>
        <v>0</v>
      </c>
      <c r="E523" s="84">
        <f t="shared" si="18"/>
        <v>0</v>
      </c>
    </row>
    <row r="524" spans="2:9" hidden="1" x14ac:dyDescent="0.15">
      <c r="B524" t="s">
        <v>136</v>
      </c>
      <c r="C524" t="s">
        <v>154</v>
      </c>
      <c r="D524" s="84">
        <f t="shared" si="19"/>
        <v>0</v>
      </c>
      <c r="E524" s="84">
        <f t="shared" si="18"/>
        <v>0</v>
      </c>
    </row>
    <row r="525" spans="2:9" hidden="1" x14ac:dyDescent="0.15">
      <c r="B525" t="s">
        <v>136</v>
      </c>
      <c r="C525" t="s">
        <v>152</v>
      </c>
      <c r="D525" s="84">
        <f t="shared" si="19"/>
        <v>0</v>
      </c>
      <c r="E525" s="84">
        <f t="shared" si="18"/>
        <v>0</v>
      </c>
    </row>
    <row r="526" spans="2:9" hidden="1" x14ac:dyDescent="0.15">
      <c r="B526" t="s">
        <v>136</v>
      </c>
      <c r="C526" t="s">
        <v>153</v>
      </c>
      <c r="D526" s="84">
        <f t="shared" si="19"/>
        <v>0</v>
      </c>
      <c r="E526" s="84">
        <f t="shared" si="18"/>
        <v>0</v>
      </c>
    </row>
    <row r="527" spans="2:9" hidden="1" x14ac:dyDescent="0.15">
      <c r="B527" t="s">
        <v>136</v>
      </c>
      <c r="C527" t="s">
        <v>145</v>
      </c>
      <c r="D527" s="84">
        <f t="shared" si="19"/>
        <v>0</v>
      </c>
      <c r="E527" s="84">
        <f t="shared" si="18"/>
        <v>0</v>
      </c>
    </row>
    <row r="528" spans="2:9" hidden="1" x14ac:dyDescent="0.15">
      <c r="B528" t="s">
        <v>136</v>
      </c>
      <c r="C528" t="s">
        <v>146</v>
      </c>
      <c r="D528" s="84">
        <f t="shared" si="19"/>
        <v>0</v>
      </c>
      <c r="E528" s="84">
        <f t="shared" si="18"/>
        <v>0</v>
      </c>
    </row>
    <row r="529" spans="2:5" hidden="1" x14ac:dyDescent="0.15">
      <c r="B529" t="s">
        <v>136</v>
      </c>
      <c r="C529" t="s">
        <v>133</v>
      </c>
      <c r="D529" s="84">
        <f t="shared" si="19"/>
        <v>0</v>
      </c>
      <c r="E529" s="84">
        <f t="shared" si="18"/>
        <v>0</v>
      </c>
    </row>
    <row r="530" spans="2:5" hidden="1" x14ac:dyDescent="0.15">
      <c r="B530" t="s">
        <v>137</v>
      </c>
      <c r="C530" t="s">
        <v>147</v>
      </c>
      <c r="D530" s="84">
        <f t="shared" si="19"/>
        <v>207181897</v>
      </c>
      <c r="E530" s="84">
        <f t="shared" si="18"/>
        <v>22620448</v>
      </c>
    </row>
    <row r="531" spans="2:5" hidden="1" x14ac:dyDescent="0.15">
      <c r="B531" t="s">
        <v>137</v>
      </c>
      <c r="C531" t="s">
        <v>154</v>
      </c>
      <c r="D531" s="84">
        <f t="shared" si="19"/>
        <v>171500000</v>
      </c>
      <c r="E531" s="84">
        <f t="shared" si="18"/>
        <v>0</v>
      </c>
    </row>
    <row r="532" spans="2:5" hidden="1" x14ac:dyDescent="0.15">
      <c r="B532" t="s">
        <v>137</v>
      </c>
      <c r="C532" t="s">
        <v>152</v>
      </c>
      <c r="D532" s="84">
        <f t="shared" si="19"/>
        <v>0</v>
      </c>
      <c r="E532" s="84">
        <f t="shared" si="18"/>
        <v>0</v>
      </c>
    </row>
    <row r="533" spans="2:5" hidden="1" x14ac:dyDescent="0.15">
      <c r="B533" t="s">
        <v>137</v>
      </c>
      <c r="C533" t="s">
        <v>153</v>
      </c>
      <c r="D533" s="84">
        <f t="shared" si="19"/>
        <v>0</v>
      </c>
      <c r="E533" s="84">
        <f t="shared" si="18"/>
        <v>0</v>
      </c>
    </row>
    <row r="534" spans="2:5" hidden="1" x14ac:dyDescent="0.15">
      <c r="B534" t="s">
        <v>137</v>
      </c>
      <c r="C534" t="s">
        <v>145</v>
      </c>
      <c r="D534" s="84">
        <f t="shared" si="19"/>
        <v>0</v>
      </c>
      <c r="E534" s="84">
        <f t="shared" si="18"/>
        <v>0</v>
      </c>
    </row>
    <row r="535" spans="2:5" hidden="1" x14ac:dyDescent="0.15">
      <c r="B535" t="s">
        <v>137</v>
      </c>
      <c r="C535" t="s">
        <v>146</v>
      </c>
      <c r="D535" s="84">
        <f t="shared" si="19"/>
        <v>0</v>
      </c>
      <c r="E535" s="84">
        <f t="shared" si="18"/>
        <v>0</v>
      </c>
    </row>
    <row r="536" spans="2:5" hidden="1" x14ac:dyDescent="0.15">
      <c r="B536" t="s">
        <v>137</v>
      </c>
      <c r="C536" t="s">
        <v>133</v>
      </c>
      <c r="D536" s="84">
        <f t="shared" si="19"/>
        <v>23000000</v>
      </c>
      <c r="E536" s="84">
        <f t="shared" si="18"/>
        <v>2001062</v>
      </c>
    </row>
    <row r="537" spans="2:5" hidden="1" x14ac:dyDescent="0.15">
      <c r="B537" t="s">
        <v>138</v>
      </c>
      <c r="C537" t="s">
        <v>147</v>
      </c>
      <c r="D537" s="84">
        <f t="shared" si="19"/>
        <v>167615428</v>
      </c>
      <c r="E537" s="84">
        <f t="shared" si="18"/>
        <v>24577796</v>
      </c>
    </row>
    <row r="538" spans="2:5" hidden="1" x14ac:dyDescent="0.15">
      <c r="B538" t="s">
        <v>138</v>
      </c>
      <c r="C538" t="s">
        <v>154</v>
      </c>
      <c r="D538" s="84">
        <f t="shared" si="19"/>
        <v>796513745</v>
      </c>
      <c r="E538" s="84">
        <f t="shared" si="18"/>
        <v>166552025</v>
      </c>
    </row>
    <row r="539" spans="2:5" hidden="1" x14ac:dyDescent="0.15">
      <c r="B539" t="s">
        <v>138</v>
      </c>
      <c r="C539" t="s">
        <v>152</v>
      </c>
      <c r="D539" s="84">
        <f t="shared" si="19"/>
        <v>74672000</v>
      </c>
      <c r="E539" s="84">
        <f t="shared" si="18"/>
        <v>5656000</v>
      </c>
    </row>
    <row r="540" spans="2:5" hidden="1" x14ac:dyDescent="0.15">
      <c r="B540" t="s">
        <v>138</v>
      </c>
      <c r="C540" t="s">
        <v>153</v>
      </c>
      <c r="D540" s="84">
        <f t="shared" si="19"/>
        <v>0</v>
      </c>
      <c r="E540" s="84">
        <f t="shared" si="18"/>
        <v>0</v>
      </c>
    </row>
    <row r="541" spans="2:5" hidden="1" x14ac:dyDescent="0.15">
      <c r="B541" t="s">
        <v>138</v>
      </c>
      <c r="C541" t="s">
        <v>145</v>
      </c>
      <c r="D541" s="84">
        <f t="shared" si="19"/>
        <v>0</v>
      </c>
      <c r="E541" s="84">
        <f t="shared" ref="E541:E573" si="21">SUMIFS($F$8:$F$503,$B$8:$B$503,B541,$C$8:$C$503,C541)</f>
        <v>0</v>
      </c>
    </row>
    <row r="542" spans="2:5" hidden="1" x14ac:dyDescent="0.15">
      <c r="B542" t="s">
        <v>138</v>
      </c>
      <c r="C542" t="s">
        <v>146</v>
      </c>
      <c r="D542" s="84">
        <f t="shared" si="19"/>
        <v>0</v>
      </c>
      <c r="E542" s="84">
        <f t="shared" si="21"/>
        <v>0</v>
      </c>
    </row>
    <row r="543" spans="2:5" hidden="1" x14ac:dyDescent="0.15">
      <c r="B543" t="s">
        <v>138</v>
      </c>
      <c r="C543" t="s">
        <v>133</v>
      </c>
      <c r="D543" s="84">
        <f t="shared" si="19"/>
        <v>140108000</v>
      </c>
      <c r="E543" s="84">
        <f t="shared" si="21"/>
        <v>15624938</v>
      </c>
    </row>
    <row r="544" spans="2:5" hidden="1" x14ac:dyDescent="0.15">
      <c r="B544" t="s">
        <v>139</v>
      </c>
      <c r="C544" t="s">
        <v>147</v>
      </c>
      <c r="D544" s="84">
        <f t="shared" si="19"/>
        <v>277274865</v>
      </c>
      <c r="E544" s="84">
        <f t="shared" si="21"/>
        <v>55012664</v>
      </c>
    </row>
    <row r="545" spans="2:5" hidden="1" x14ac:dyDescent="0.15">
      <c r="B545" t="s">
        <v>139</v>
      </c>
      <c r="C545" t="s">
        <v>154</v>
      </c>
      <c r="D545" s="84">
        <f t="shared" si="19"/>
        <v>429178737</v>
      </c>
      <c r="E545" s="84">
        <f t="shared" si="21"/>
        <v>85151122</v>
      </c>
    </row>
    <row r="546" spans="2:5" hidden="1" x14ac:dyDescent="0.15">
      <c r="B546" t="s">
        <v>139</v>
      </c>
      <c r="C546" t="s">
        <v>152</v>
      </c>
      <c r="D546" s="84">
        <f t="shared" si="19"/>
        <v>0</v>
      </c>
      <c r="E546" s="84">
        <f t="shared" si="21"/>
        <v>0</v>
      </c>
    </row>
    <row r="547" spans="2:5" hidden="1" x14ac:dyDescent="0.15">
      <c r="B547" t="s">
        <v>139</v>
      </c>
      <c r="C547" t="s">
        <v>153</v>
      </c>
      <c r="D547" s="84">
        <f t="shared" si="19"/>
        <v>0</v>
      </c>
      <c r="E547" s="84">
        <f t="shared" si="21"/>
        <v>0</v>
      </c>
    </row>
    <row r="548" spans="2:5" hidden="1" x14ac:dyDescent="0.15">
      <c r="B548" t="s">
        <v>139</v>
      </c>
      <c r="C548" t="s">
        <v>145</v>
      </c>
      <c r="D548" s="84">
        <f t="shared" si="19"/>
        <v>0</v>
      </c>
      <c r="E548" s="84">
        <f t="shared" si="21"/>
        <v>0</v>
      </c>
    </row>
    <row r="549" spans="2:5" hidden="1" x14ac:dyDescent="0.15">
      <c r="B549" t="s">
        <v>139</v>
      </c>
      <c r="C549" t="s">
        <v>146</v>
      </c>
      <c r="D549" s="84">
        <f t="shared" si="19"/>
        <v>0</v>
      </c>
      <c r="E549" s="84">
        <f t="shared" si="21"/>
        <v>0</v>
      </c>
    </row>
    <row r="550" spans="2:5" hidden="1" x14ac:dyDescent="0.15">
      <c r="B550" t="s">
        <v>139</v>
      </c>
      <c r="C550" t="s">
        <v>133</v>
      </c>
      <c r="D550" s="84">
        <f t="shared" si="19"/>
        <v>0</v>
      </c>
      <c r="E550" s="84">
        <f t="shared" si="21"/>
        <v>0</v>
      </c>
    </row>
    <row r="551" spans="2:5" hidden="1" x14ac:dyDescent="0.15">
      <c r="B551" t="s">
        <v>140</v>
      </c>
      <c r="C551" t="s">
        <v>147</v>
      </c>
      <c r="D551" s="84">
        <f t="shared" si="19"/>
        <v>0</v>
      </c>
      <c r="E551" s="84">
        <f t="shared" si="21"/>
        <v>0</v>
      </c>
    </row>
    <row r="552" spans="2:5" hidden="1" x14ac:dyDescent="0.15">
      <c r="B552" t="s">
        <v>140</v>
      </c>
      <c r="C552" t="s">
        <v>154</v>
      </c>
      <c r="D552" s="84">
        <f t="shared" si="19"/>
        <v>0</v>
      </c>
      <c r="E552" s="84">
        <f t="shared" si="21"/>
        <v>0</v>
      </c>
    </row>
    <row r="553" spans="2:5" hidden="1" x14ac:dyDescent="0.15">
      <c r="B553" t="s">
        <v>140</v>
      </c>
      <c r="C553" t="s">
        <v>152</v>
      </c>
      <c r="D553" s="84">
        <f t="shared" si="19"/>
        <v>0</v>
      </c>
      <c r="E553" s="84">
        <f t="shared" si="21"/>
        <v>0</v>
      </c>
    </row>
    <row r="554" spans="2:5" hidden="1" x14ac:dyDescent="0.15">
      <c r="B554" t="s">
        <v>140</v>
      </c>
      <c r="C554" t="s">
        <v>153</v>
      </c>
      <c r="D554" s="84">
        <f t="shared" si="19"/>
        <v>0</v>
      </c>
      <c r="E554" s="84">
        <f t="shared" si="21"/>
        <v>0</v>
      </c>
    </row>
    <row r="555" spans="2:5" hidden="1" x14ac:dyDescent="0.15">
      <c r="B555" t="s">
        <v>140</v>
      </c>
      <c r="C555" t="s">
        <v>145</v>
      </c>
      <c r="D555" s="84">
        <f t="shared" si="19"/>
        <v>0</v>
      </c>
      <c r="E555" s="84">
        <f t="shared" si="21"/>
        <v>0</v>
      </c>
    </row>
    <row r="556" spans="2:5" hidden="1" x14ac:dyDescent="0.15">
      <c r="B556" t="s">
        <v>140</v>
      </c>
      <c r="C556" t="s">
        <v>146</v>
      </c>
      <c r="D556" s="84">
        <f t="shared" si="19"/>
        <v>0</v>
      </c>
      <c r="E556" s="84">
        <f t="shared" si="21"/>
        <v>0</v>
      </c>
    </row>
    <row r="557" spans="2:5" hidden="1" x14ac:dyDescent="0.15">
      <c r="B557" t="s">
        <v>140</v>
      </c>
      <c r="C557" t="s">
        <v>133</v>
      </c>
      <c r="D557" s="84">
        <f t="shared" si="19"/>
        <v>0</v>
      </c>
      <c r="E557" s="84">
        <f t="shared" si="21"/>
        <v>0</v>
      </c>
    </row>
    <row r="558" spans="2:5" hidden="1" x14ac:dyDescent="0.15">
      <c r="B558" t="s">
        <v>141</v>
      </c>
      <c r="C558" t="s">
        <v>147</v>
      </c>
      <c r="D558" s="84">
        <f t="shared" si="19"/>
        <v>0</v>
      </c>
      <c r="E558" s="84">
        <f t="shared" si="21"/>
        <v>0</v>
      </c>
    </row>
    <row r="559" spans="2:5" hidden="1" x14ac:dyDescent="0.15">
      <c r="B559" t="s">
        <v>141</v>
      </c>
      <c r="C559" t="s">
        <v>154</v>
      </c>
      <c r="D559" s="84">
        <f t="shared" si="19"/>
        <v>0</v>
      </c>
      <c r="E559" s="84">
        <f t="shared" si="21"/>
        <v>0</v>
      </c>
    </row>
    <row r="560" spans="2:5" hidden="1" x14ac:dyDescent="0.15">
      <c r="B560" t="s">
        <v>141</v>
      </c>
      <c r="C560" t="s">
        <v>152</v>
      </c>
      <c r="D560" s="84">
        <f t="shared" si="19"/>
        <v>0</v>
      </c>
      <c r="E560" s="84">
        <f t="shared" si="21"/>
        <v>0</v>
      </c>
    </row>
    <row r="561" spans="2:5" hidden="1" x14ac:dyDescent="0.15">
      <c r="B561" t="s">
        <v>141</v>
      </c>
      <c r="C561" t="s">
        <v>153</v>
      </c>
      <c r="D561" s="84">
        <f t="shared" si="19"/>
        <v>0</v>
      </c>
      <c r="E561" s="84">
        <f t="shared" si="21"/>
        <v>0</v>
      </c>
    </row>
    <row r="562" spans="2:5" hidden="1" x14ac:dyDescent="0.15">
      <c r="B562" t="s">
        <v>141</v>
      </c>
      <c r="C562" t="s">
        <v>145</v>
      </c>
      <c r="D562" s="84">
        <f t="shared" si="19"/>
        <v>0</v>
      </c>
      <c r="E562" s="84">
        <f t="shared" si="21"/>
        <v>0</v>
      </c>
    </row>
    <row r="563" spans="2:5" hidden="1" x14ac:dyDescent="0.15">
      <c r="B563" t="s">
        <v>141</v>
      </c>
      <c r="C563" t="s">
        <v>146</v>
      </c>
      <c r="D563" s="84">
        <f t="shared" si="19"/>
        <v>0</v>
      </c>
      <c r="E563" s="84">
        <f t="shared" si="21"/>
        <v>0</v>
      </c>
    </row>
    <row r="564" spans="2:5" hidden="1" x14ac:dyDescent="0.15">
      <c r="B564" t="s">
        <v>141</v>
      </c>
      <c r="C564" t="s">
        <v>133</v>
      </c>
      <c r="D564" s="84">
        <f t="shared" si="19"/>
        <v>0</v>
      </c>
      <c r="E564" s="84">
        <f t="shared" si="21"/>
        <v>0</v>
      </c>
    </row>
    <row r="565" spans="2:5" hidden="1" x14ac:dyDescent="0.15">
      <c r="B565" t="s">
        <v>142</v>
      </c>
      <c r="C565" t="s">
        <v>147</v>
      </c>
      <c r="D565" s="84">
        <f t="shared" si="19"/>
        <v>0</v>
      </c>
      <c r="E565" s="84">
        <f t="shared" si="21"/>
        <v>0</v>
      </c>
    </row>
    <row r="566" spans="2:5" hidden="1" x14ac:dyDescent="0.15">
      <c r="B566" t="s">
        <v>142</v>
      </c>
      <c r="C566" t="s">
        <v>154</v>
      </c>
      <c r="D566" s="84">
        <f t="shared" si="19"/>
        <v>0</v>
      </c>
      <c r="E566" s="84">
        <f t="shared" si="21"/>
        <v>0</v>
      </c>
    </row>
    <row r="567" spans="2:5" hidden="1" x14ac:dyDescent="0.15">
      <c r="B567" t="s">
        <v>142</v>
      </c>
      <c r="C567" t="s">
        <v>152</v>
      </c>
      <c r="D567" s="84">
        <f t="shared" si="19"/>
        <v>0</v>
      </c>
      <c r="E567" s="84">
        <f t="shared" si="21"/>
        <v>0</v>
      </c>
    </row>
    <row r="568" spans="2:5" hidden="1" x14ac:dyDescent="0.15">
      <c r="B568" t="s">
        <v>142</v>
      </c>
      <c r="C568" t="s">
        <v>153</v>
      </c>
      <c r="D568" s="84">
        <f t="shared" si="19"/>
        <v>0</v>
      </c>
      <c r="E568" s="84">
        <f t="shared" si="21"/>
        <v>0</v>
      </c>
    </row>
    <row r="569" spans="2:5" hidden="1" x14ac:dyDescent="0.15">
      <c r="B569" t="s">
        <v>142</v>
      </c>
      <c r="C569" t="s">
        <v>145</v>
      </c>
      <c r="D569" s="84">
        <f t="shared" si="19"/>
        <v>0</v>
      </c>
      <c r="E569" s="84">
        <f t="shared" si="21"/>
        <v>0</v>
      </c>
    </row>
    <row r="570" spans="2:5" hidden="1" x14ac:dyDescent="0.15">
      <c r="B570" t="s">
        <v>142</v>
      </c>
      <c r="C570" t="s">
        <v>146</v>
      </c>
      <c r="D570" s="84">
        <f t="shared" si="19"/>
        <v>0</v>
      </c>
      <c r="E570" s="84">
        <f t="shared" si="21"/>
        <v>0</v>
      </c>
    </row>
    <row r="571" spans="2:5" hidden="1" x14ac:dyDescent="0.15">
      <c r="B571" t="s">
        <v>142</v>
      </c>
      <c r="C571" t="s">
        <v>133</v>
      </c>
      <c r="D571" s="84">
        <f t="shared" si="19"/>
        <v>0</v>
      </c>
      <c r="E571" s="84">
        <f t="shared" si="21"/>
        <v>0</v>
      </c>
    </row>
    <row r="572" spans="2:5" hidden="1" x14ac:dyDescent="0.15">
      <c r="B572" t="s">
        <v>143</v>
      </c>
      <c r="C572" t="s">
        <v>147</v>
      </c>
      <c r="D572" s="84">
        <f t="shared" si="19"/>
        <v>0</v>
      </c>
      <c r="E572" s="84">
        <f t="shared" si="21"/>
        <v>0</v>
      </c>
    </row>
    <row r="573" spans="2:5" hidden="1" x14ac:dyDescent="0.15">
      <c r="B573" t="s">
        <v>143</v>
      </c>
      <c r="C573" t="s">
        <v>154</v>
      </c>
      <c r="D573" s="84">
        <f t="shared" si="19"/>
        <v>0</v>
      </c>
      <c r="E573" s="84">
        <f t="shared" si="21"/>
        <v>0</v>
      </c>
    </row>
    <row r="574" spans="2:5" hidden="1" x14ac:dyDescent="0.15">
      <c r="B574" t="s">
        <v>143</v>
      </c>
      <c r="C574" t="s">
        <v>152</v>
      </c>
      <c r="D574" s="84">
        <f t="shared" ref="D574:D578" si="22">SUMIFS($E$8:$E$503,$B$8:$B$503,B574,$C$8:$C$503,C574)</f>
        <v>0</v>
      </c>
      <c r="E574" s="84">
        <f t="shared" ref="E574:E578" si="23">SUMIFS($F$8:$F$503,$B$8:$B$503,B574,$C$8:$C$503,C574)</f>
        <v>0</v>
      </c>
    </row>
    <row r="575" spans="2:5" hidden="1" x14ac:dyDescent="0.15">
      <c r="B575" t="s">
        <v>143</v>
      </c>
      <c r="C575" t="s">
        <v>153</v>
      </c>
      <c r="D575" s="84">
        <f t="shared" si="22"/>
        <v>0</v>
      </c>
      <c r="E575" s="84">
        <f t="shared" si="23"/>
        <v>0</v>
      </c>
    </row>
    <row r="576" spans="2:5" hidden="1" x14ac:dyDescent="0.15">
      <c r="B576" t="s">
        <v>143</v>
      </c>
      <c r="C576" t="s">
        <v>145</v>
      </c>
      <c r="D576" s="84">
        <f t="shared" si="22"/>
        <v>0</v>
      </c>
      <c r="E576" s="84">
        <f t="shared" si="23"/>
        <v>0</v>
      </c>
    </row>
    <row r="577" spans="2:5" hidden="1" x14ac:dyDescent="0.15">
      <c r="B577" t="s">
        <v>143</v>
      </c>
      <c r="C577" t="s">
        <v>146</v>
      </c>
      <c r="D577" s="84">
        <f t="shared" si="22"/>
        <v>0</v>
      </c>
      <c r="E577" s="84">
        <f t="shared" si="23"/>
        <v>0</v>
      </c>
    </row>
    <row r="578" spans="2:5" hidden="1" x14ac:dyDescent="0.15">
      <c r="B578" t="s">
        <v>143</v>
      </c>
      <c r="C578" t="s">
        <v>133</v>
      </c>
      <c r="D578" s="84">
        <f t="shared" si="22"/>
        <v>0</v>
      </c>
      <c r="E578" s="84">
        <f t="shared" si="23"/>
        <v>0</v>
      </c>
    </row>
    <row r="579" spans="2:5" hidden="1" x14ac:dyDescent="0.15"/>
    <row r="580" spans="2:5" hidden="1" x14ac:dyDescent="0.15">
      <c r="C580" t="s">
        <v>134</v>
      </c>
      <c r="D580" s="84">
        <f t="shared" ref="D580:D589" ca="1" si="24">SUMIF($B$8:$F$503,C580,$F$8:$F$503)</f>
        <v>0</v>
      </c>
    </row>
    <row r="581" spans="2:5" hidden="1" x14ac:dyDescent="0.15">
      <c r="C581" t="s">
        <v>135</v>
      </c>
      <c r="D581" s="84">
        <f ca="1">SUMIF($B$8:$F$503,C581,$F$8:$F$503)</f>
        <v>0</v>
      </c>
    </row>
    <row r="582" spans="2:5" hidden="1" x14ac:dyDescent="0.15">
      <c r="C582" t="s">
        <v>136</v>
      </c>
      <c r="D582" s="84">
        <f t="shared" ca="1" si="24"/>
        <v>0</v>
      </c>
    </row>
    <row r="583" spans="2:5" hidden="1" x14ac:dyDescent="0.15">
      <c r="C583" t="s">
        <v>137</v>
      </c>
      <c r="D583" s="84">
        <f t="shared" ca="1" si="24"/>
        <v>24621510</v>
      </c>
    </row>
    <row r="584" spans="2:5" hidden="1" x14ac:dyDescent="0.15">
      <c r="C584" t="s">
        <v>138</v>
      </c>
      <c r="D584" s="84">
        <f t="shared" ca="1" si="24"/>
        <v>212410759</v>
      </c>
    </row>
    <row r="585" spans="2:5" hidden="1" x14ac:dyDescent="0.15">
      <c r="C585" t="s">
        <v>139</v>
      </c>
      <c r="D585" s="84">
        <f t="shared" ca="1" si="24"/>
        <v>140163786</v>
      </c>
    </row>
    <row r="586" spans="2:5" hidden="1" x14ac:dyDescent="0.15">
      <c r="C586" t="s">
        <v>140</v>
      </c>
      <c r="D586" s="84">
        <f t="shared" ca="1" si="24"/>
        <v>0</v>
      </c>
    </row>
    <row r="587" spans="2:5" hidden="1" x14ac:dyDescent="0.15">
      <c r="C587" t="s">
        <v>141</v>
      </c>
      <c r="D587" s="84">
        <f t="shared" ca="1" si="24"/>
        <v>0</v>
      </c>
    </row>
    <row r="588" spans="2:5" hidden="1" x14ac:dyDescent="0.15">
      <c r="C588" t="s">
        <v>142</v>
      </c>
      <c r="D588" s="84">
        <f t="shared" ca="1" si="24"/>
        <v>0</v>
      </c>
    </row>
    <row r="589" spans="2:5" hidden="1" x14ac:dyDescent="0.15">
      <c r="C589" t="s">
        <v>143</v>
      </c>
      <c r="D589" s="84">
        <f t="shared" ca="1" si="24"/>
        <v>0</v>
      </c>
    </row>
    <row r="590" spans="2:5" hidden="1" x14ac:dyDescent="0.15"/>
    <row r="591" spans="2:5" hidden="1" x14ac:dyDescent="0.15"/>
    <row r="592" spans="2:5" hidden="1" x14ac:dyDescent="0.15"/>
    <row r="593" hidden="1" x14ac:dyDescent="0.15"/>
    <row r="594" hidden="1" x14ac:dyDescent="0.15"/>
    <row r="595" hidden="1" x14ac:dyDescent="0.15"/>
    <row r="596" hidden="1" x14ac:dyDescent="0.15"/>
    <row r="597" hidden="1" x14ac:dyDescent="0.15"/>
    <row r="598" hidden="1" x14ac:dyDescent="0.15"/>
    <row r="599" hidden="1" x14ac:dyDescent="0.15"/>
    <row r="600" hidden="1" x14ac:dyDescent="0.15"/>
    <row r="601" hidden="1" x14ac:dyDescent="0.15"/>
    <row r="602" hidden="1" x14ac:dyDescent="0.15"/>
    <row r="603" hidden="1" x14ac:dyDescent="0.15"/>
    <row r="604" hidden="1" x14ac:dyDescent="0.15"/>
    <row r="605" hidden="1" x14ac:dyDescent="0.15"/>
  </sheetData>
  <mergeCells count="6">
    <mergeCell ref="E5:E7"/>
    <mergeCell ref="A505:D505"/>
    <mergeCell ref="A5:A7"/>
    <mergeCell ref="B5:B7"/>
    <mergeCell ref="C5:C7"/>
    <mergeCell ref="D5:D7"/>
  </mergeCells>
  <phoneticPr fontId="4"/>
  <dataValidations count="2">
    <dataValidation type="list" allowBlank="1" showInputMessage="1" showErrorMessage="1" sqref="B8:B503" xr:uid="{00000000-0002-0000-0200-000000000000}">
      <formula1>"【通常分】一般公共事業,【通常分】公営住宅建設,【通常分】災害復旧,【通常分】教育・福祉施設,【通常分】一般単独事業,【通常分】その他,【特別分】臨時財政対策債,【特別分】減税補てん債,【特別分】退職手当債,【特別分】その他"</formula1>
    </dataValidation>
    <dataValidation type="list" allowBlank="1" showInputMessage="1" showErrorMessage="1" sqref="C8:C503" xr:uid="{00000000-0002-0000-0200-000001000000}">
      <formula1>"政府資金,地方公共団体金融機構,市中銀行,その他の金融機関,市場公募債のうち共同発行債,市場公募債のうち住民公募債,その他"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view="pageBreakPreview" zoomScale="120" zoomScaleNormal="100" zoomScaleSheetLayoutView="120" workbookViewId="0">
      <selection activeCell="B18" sqref="B18"/>
    </sheetView>
  </sheetViews>
  <sheetFormatPr defaultRowHeight="13.5" x14ac:dyDescent="0.1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 x14ac:dyDescent="0.15"/>
    <row r="2" spans="1:12" x14ac:dyDescent="0.15">
      <c r="B2" s="31" t="s">
        <v>46</v>
      </c>
    </row>
    <row r="3" spans="1:12" x14ac:dyDescent="0.15">
      <c r="A3" s="3"/>
      <c r="B3" s="32" t="s">
        <v>47</v>
      </c>
      <c r="C3" s="33"/>
      <c r="D3" s="34"/>
      <c r="E3" s="34"/>
      <c r="F3" s="34"/>
      <c r="G3" s="34"/>
      <c r="H3" s="34"/>
      <c r="I3" s="34"/>
      <c r="J3" s="34"/>
      <c r="K3" s="34"/>
      <c r="L3" s="35" t="s">
        <v>177</v>
      </c>
    </row>
    <row r="4" spans="1:12" ht="15.95" customHeight="1" x14ac:dyDescent="0.15">
      <c r="A4" s="3"/>
      <c r="B4" s="253" t="s">
        <v>44</v>
      </c>
      <c r="C4" s="251" t="s">
        <v>48</v>
      </c>
      <c r="D4" s="122"/>
      <c r="E4" s="256" t="s">
        <v>49</v>
      </c>
      <c r="F4" s="253" t="s">
        <v>50</v>
      </c>
      <c r="G4" s="253" t="s">
        <v>51</v>
      </c>
      <c r="H4" s="253" t="s">
        <v>52</v>
      </c>
      <c r="I4" s="251" t="s">
        <v>53</v>
      </c>
      <c r="J4" s="123"/>
      <c r="K4" s="124"/>
      <c r="L4" s="253" t="s">
        <v>54</v>
      </c>
    </row>
    <row r="5" spans="1:12" ht="15.95" customHeight="1" x14ac:dyDescent="0.15">
      <c r="A5" s="3"/>
      <c r="B5" s="255"/>
      <c r="C5" s="254"/>
      <c r="D5" s="125" t="s">
        <v>55</v>
      </c>
      <c r="E5" s="257"/>
      <c r="F5" s="254"/>
      <c r="G5" s="254"/>
      <c r="H5" s="254"/>
      <c r="I5" s="252"/>
      <c r="J5" s="126" t="s">
        <v>56</v>
      </c>
      <c r="K5" s="126" t="s">
        <v>57</v>
      </c>
      <c r="L5" s="254"/>
    </row>
    <row r="6" spans="1:12" ht="24.95" customHeight="1" x14ac:dyDescent="0.15">
      <c r="A6" s="3"/>
      <c r="B6" s="36" t="s">
        <v>58</v>
      </c>
      <c r="C6" s="77"/>
      <c r="D6" s="78"/>
      <c r="E6" s="79"/>
      <c r="F6" s="80"/>
      <c r="G6" s="80"/>
      <c r="H6" s="80"/>
      <c r="I6" s="80"/>
      <c r="J6" s="80"/>
      <c r="K6" s="80"/>
      <c r="L6" s="80"/>
    </row>
    <row r="7" spans="1:12" ht="24.95" customHeight="1" x14ac:dyDescent="0.15">
      <c r="A7" s="3"/>
      <c r="B7" s="36" t="s">
        <v>59</v>
      </c>
      <c r="C7" s="191">
        <f>SUM(E7:I7,L7)</f>
        <v>0</v>
      </c>
      <c r="D7" s="193">
        <f ca="1">'別紙）地方債明細算出シート'!D580</f>
        <v>0</v>
      </c>
      <c r="E7" s="192">
        <f>'別紙）地方債明細算出シート'!D509</f>
        <v>0</v>
      </c>
      <c r="F7" s="191">
        <f>'別紙）地方債明細算出シート'!D510</f>
        <v>0</v>
      </c>
      <c r="G7" s="191">
        <f>'別紙）地方債明細算出シート'!D511</f>
        <v>0</v>
      </c>
      <c r="H7" s="191">
        <f>'別紙）地方債明細算出シート'!D512</f>
        <v>0</v>
      </c>
      <c r="I7" s="191">
        <f>SUM(J7:K7)</f>
        <v>0</v>
      </c>
      <c r="J7" s="191">
        <f>'別紙）地方債明細算出シート'!D513</f>
        <v>0</v>
      </c>
      <c r="K7" s="191">
        <f>'別紙）地方債明細算出シート'!D514</f>
        <v>0</v>
      </c>
      <c r="L7" s="191">
        <f>'別紙）地方債明細算出シート'!D515</f>
        <v>0</v>
      </c>
    </row>
    <row r="8" spans="1:12" ht="25.5" customHeight="1" x14ac:dyDescent="0.15">
      <c r="A8" s="3"/>
      <c r="B8" s="36" t="s">
        <v>60</v>
      </c>
      <c r="C8" s="191">
        <f t="shared" ref="C8:C12" si="0">SUM(E8:I8,L8)</f>
        <v>0</v>
      </c>
      <c r="D8" s="193">
        <f ca="1">'別紙）地方債明細算出シート'!D581</f>
        <v>0</v>
      </c>
      <c r="E8" s="192">
        <f>'別紙）地方債明細算出シート'!D516</f>
        <v>0</v>
      </c>
      <c r="F8" s="191">
        <f>'別紙）地方債明細算出シート'!D517</f>
        <v>0</v>
      </c>
      <c r="G8" s="191">
        <f>'別紙）地方債明細算出シート'!D518</f>
        <v>0</v>
      </c>
      <c r="H8" s="191">
        <f>'別紙）地方債明細算出シート'!D519</f>
        <v>0</v>
      </c>
      <c r="I8" s="191">
        <f t="shared" ref="I8:I17" si="1">SUM(J8:K8)</f>
        <v>0</v>
      </c>
      <c r="J8" s="191">
        <f>'別紙）地方債明細算出シート'!D520</f>
        <v>0</v>
      </c>
      <c r="K8" s="191">
        <f>'別紙）地方債明細算出シート'!D521</f>
        <v>0</v>
      </c>
      <c r="L8" s="191">
        <f>'別紙）地方債明細算出シート'!D522</f>
        <v>0</v>
      </c>
    </row>
    <row r="9" spans="1:12" ht="25.5" customHeight="1" x14ac:dyDescent="0.15">
      <c r="A9" s="3"/>
      <c r="B9" s="36" t="s">
        <v>61</v>
      </c>
      <c r="C9" s="191">
        <f t="shared" si="0"/>
        <v>0</v>
      </c>
      <c r="D9" s="193">
        <f ca="1">'別紙）地方債明細算出シート'!D582</f>
        <v>0</v>
      </c>
      <c r="E9" s="192">
        <f>'別紙）地方債明細算出シート'!D523</f>
        <v>0</v>
      </c>
      <c r="F9" s="191">
        <f>'別紙）地方債明細算出シート'!D524</f>
        <v>0</v>
      </c>
      <c r="G9" s="191">
        <f>'別紙）地方債明細算出シート'!D525</f>
        <v>0</v>
      </c>
      <c r="H9" s="191">
        <f>'別紙）地方債明細算出シート'!D526</f>
        <v>0</v>
      </c>
      <c r="I9" s="191">
        <f t="shared" si="1"/>
        <v>0</v>
      </c>
      <c r="J9" s="191">
        <f>'別紙）地方債明細算出シート'!D527</f>
        <v>0</v>
      </c>
      <c r="K9" s="191">
        <f>'別紙）地方債明細算出シート'!D528</f>
        <v>0</v>
      </c>
      <c r="L9" s="191">
        <f>'別紙）地方債明細算出シート'!D529</f>
        <v>0</v>
      </c>
    </row>
    <row r="10" spans="1:12" ht="24.95" customHeight="1" x14ac:dyDescent="0.15">
      <c r="A10" s="3"/>
      <c r="B10" s="36" t="s">
        <v>62</v>
      </c>
      <c r="C10" s="191">
        <f t="shared" si="0"/>
        <v>401681897</v>
      </c>
      <c r="D10" s="193">
        <f ca="1">'別紙）地方債明細算出シート'!D583</f>
        <v>24621510</v>
      </c>
      <c r="E10" s="192">
        <f>'別紙）地方債明細算出シート'!D530</f>
        <v>207181897</v>
      </c>
      <c r="F10" s="191">
        <f>'別紙）地方債明細算出シート'!D531</f>
        <v>171500000</v>
      </c>
      <c r="G10" s="191">
        <f>'別紙）地方債明細算出シート'!D532</f>
        <v>0</v>
      </c>
      <c r="H10" s="191">
        <f>'別紙）地方債明細算出シート'!D533</f>
        <v>0</v>
      </c>
      <c r="I10" s="191">
        <f t="shared" si="1"/>
        <v>0</v>
      </c>
      <c r="J10" s="191">
        <f>'別紙）地方債明細算出シート'!D534</f>
        <v>0</v>
      </c>
      <c r="K10" s="191">
        <f>'別紙）地方債明細算出シート'!D535</f>
        <v>0</v>
      </c>
      <c r="L10" s="191">
        <f>'別紙）地方債明細算出シート'!D536</f>
        <v>23000000</v>
      </c>
    </row>
    <row r="11" spans="1:12" ht="24.95" customHeight="1" x14ac:dyDescent="0.15">
      <c r="A11" s="3"/>
      <c r="B11" s="36" t="s">
        <v>63</v>
      </c>
      <c r="C11" s="191">
        <f t="shared" si="0"/>
        <v>1178909173</v>
      </c>
      <c r="D11" s="193">
        <f ca="1">'別紙）地方債明細算出シート'!D584</f>
        <v>212410759</v>
      </c>
      <c r="E11" s="192">
        <f>'別紙）地方債明細算出シート'!D537</f>
        <v>167615428</v>
      </c>
      <c r="F11" s="191">
        <f>'別紙）地方債明細算出シート'!D538</f>
        <v>796513745</v>
      </c>
      <c r="G11" s="191">
        <f>'別紙）地方債明細算出シート'!D539</f>
        <v>74672000</v>
      </c>
      <c r="H11" s="191">
        <f>'別紙）地方債明細算出シート'!D540</f>
        <v>0</v>
      </c>
      <c r="I11" s="191">
        <f t="shared" si="1"/>
        <v>0</v>
      </c>
      <c r="J11" s="191">
        <f>'別紙）地方債明細算出シート'!D541</f>
        <v>0</v>
      </c>
      <c r="K11" s="191">
        <f>'別紙）地方債明細算出シート'!D542</f>
        <v>0</v>
      </c>
      <c r="L11" s="191">
        <f>'別紙）地方債明細算出シート'!D543</f>
        <v>140108000</v>
      </c>
    </row>
    <row r="12" spans="1:12" ht="24.95" customHeight="1" x14ac:dyDescent="0.15">
      <c r="A12" s="3"/>
      <c r="B12" s="36" t="s">
        <v>64</v>
      </c>
      <c r="C12" s="191">
        <f t="shared" si="0"/>
        <v>706453602</v>
      </c>
      <c r="D12" s="193">
        <f ca="1">'別紙）地方債明細算出シート'!D585</f>
        <v>140163786</v>
      </c>
      <c r="E12" s="192">
        <f>'別紙）地方債明細算出シート'!D544</f>
        <v>277274865</v>
      </c>
      <c r="F12" s="191">
        <f>'別紙）地方債明細算出シート'!D545</f>
        <v>429178737</v>
      </c>
      <c r="G12" s="191">
        <f>'別紙）地方債明細算出シート'!D546</f>
        <v>0</v>
      </c>
      <c r="H12" s="191">
        <f>'別紙）地方債明細算出シート'!D547</f>
        <v>0</v>
      </c>
      <c r="I12" s="191">
        <f t="shared" si="1"/>
        <v>0</v>
      </c>
      <c r="J12" s="191">
        <f>'別紙）地方債明細算出シート'!D548</f>
        <v>0</v>
      </c>
      <c r="K12" s="191">
        <f>'別紙）地方債明細算出シート'!D549</f>
        <v>0</v>
      </c>
      <c r="L12" s="191">
        <f>'別紙）地方債明細算出シート'!D550</f>
        <v>0</v>
      </c>
    </row>
    <row r="13" spans="1:12" ht="24.95" customHeight="1" x14ac:dyDescent="0.15">
      <c r="A13" s="3"/>
      <c r="B13" s="36" t="s">
        <v>65</v>
      </c>
      <c r="C13" s="191"/>
      <c r="D13" s="193"/>
      <c r="E13" s="192"/>
      <c r="F13" s="191"/>
      <c r="G13" s="191"/>
      <c r="H13" s="191"/>
      <c r="I13" s="191"/>
      <c r="J13" s="191"/>
      <c r="K13" s="191"/>
      <c r="L13" s="191"/>
    </row>
    <row r="14" spans="1:12" ht="24.95" customHeight="1" x14ac:dyDescent="0.15">
      <c r="A14" s="3"/>
      <c r="B14" s="36" t="s">
        <v>66</v>
      </c>
      <c r="C14" s="191">
        <f>SUM(E14:I14,L14)</f>
        <v>0</v>
      </c>
      <c r="D14" s="193">
        <f ca="1">'別紙）地方債明細算出シート'!D586</f>
        <v>0</v>
      </c>
      <c r="E14" s="192">
        <f>'別紙）地方債明細算出シート'!D551</f>
        <v>0</v>
      </c>
      <c r="F14" s="191">
        <f>'別紙）地方債明細算出シート'!D552</f>
        <v>0</v>
      </c>
      <c r="G14" s="191">
        <f>'別紙）地方債明細算出シート'!D553</f>
        <v>0</v>
      </c>
      <c r="H14" s="191">
        <f>'別紙）地方債明細算出シート'!D554</f>
        <v>0</v>
      </c>
      <c r="I14" s="191">
        <f t="shared" si="1"/>
        <v>0</v>
      </c>
      <c r="J14" s="191">
        <f>'別紙）地方債明細算出シート'!D555</f>
        <v>0</v>
      </c>
      <c r="K14" s="191">
        <f>'別紙）地方債明細算出シート'!D556</f>
        <v>0</v>
      </c>
      <c r="L14" s="191">
        <f>'別紙）地方債明細算出シート'!D557</f>
        <v>0</v>
      </c>
    </row>
    <row r="15" spans="1:12" ht="24.95" customHeight="1" x14ac:dyDescent="0.15">
      <c r="A15" s="3"/>
      <c r="B15" s="36" t="s">
        <v>67</v>
      </c>
      <c r="C15" s="191">
        <f>SUM(E15:I15,L15)</f>
        <v>0</v>
      </c>
      <c r="D15" s="193">
        <f ca="1">'別紙）地方債明細算出シート'!D587</f>
        <v>0</v>
      </c>
      <c r="E15" s="192">
        <f>'別紙）地方債明細算出シート'!D558</f>
        <v>0</v>
      </c>
      <c r="F15" s="191">
        <f>'別紙）地方債明細算出シート'!D559</f>
        <v>0</v>
      </c>
      <c r="G15" s="191">
        <f>'別紙）地方債明細算出シート'!D560</f>
        <v>0</v>
      </c>
      <c r="H15" s="191">
        <f>'別紙）地方債明細算出シート'!D561</f>
        <v>0</v>
      </c>
      <c r="I15" s="191">
        <f t="shared" si="1"/>
        <v>0</v>
      </c>
      <c r="J15" s="191">
        <f>'別紙）地方債明細算出シート'!D562</f>
        <v>0</v>
      </c>
      <c r="K15" s="191">
        <f>'別紙）地方債明細算出シート'!D563</f>
        <v>0</v>
      </c>
      <c r="L15" s="191">
        <f>'別紙）地方債明細算出シート'!D564</f>
        <v>0</v>
      </c>
    </row>
    <row r="16" spans="1:12" ht="24.95" customHeight="1" x14ac:dyDescent="0.15">
      <c r="A16" s="3"/>
      <c r="B16" s="36" t="s">
        <v>68</v>
      </c>
      <c r="C16" s="191">
        <f>SUM(E16:I16,L16)</f>
        <v>0</v>
      </c>
      <c r="D16" s="193">
        <f ca="1">'別紙）地方債明細算出シート'!D588</f>
        <v>0</v>
      </c>
      <c r="E16" s="192">
        <f>'別紙）地方債明細算出シート'!D565</f>
        <v>0</v>
      </c>
      <c r="F16" s="191">
        <f>'別紙）地方債明細算出シート'!D566</f>
        <v>0</v>
      </c>
      <c r="G16" s="191">
        <f>'別紙）地方債明細算出シート'!D567</f>
        <v>0</v>
      </c>
      <c r="H16" s="191">
        <f>'別紙）地方債明細算出シート'!D568</f>
        <v>0</v>
      </c>
      <c r="I16" s="191">
        <f t="shared" si="1"/>
        <v>0</v>
      </c>
      <c r="J16" s="191">
        <f>'別紙）地方債明細算出シート'!D569</f>
        <v>0</v>
      </c>
      <c r="K16" s="191">
        <f>'別紙）地方債明細算出シート'!D570</f>
        <v>0</v>
      </c>
      <c r="L16" s="191">
        <f>'別紙）地方債明細算出シート'!D571</f>
        <v>0</v>
      </c>
    </row>
    <row r="17" spans="1:12" ht="24.95" customHeight="1" x14ac:dyDescent="0.15">
      <c r="A17" s="3"/>
      <c r="B17" s="36" t="s">
        <v>69</v>
      </c>
      <c r="C17" s="191">
        <f>SUM(E17:I17,L17)</f>
        <v>0</v>
      </c>
      <c r="D17" s="193">
        <f ca="1">'別紙）地方債明細算出シート'!D589</f>
        <v>0</v>
      </c>
      <c r="E17" s="192">
        <f>'別紙）地方債明細算出シート'!D572</f>
        <v>0</v>
      </c>
      <c r="F17" s="191">
        <f>'別紙）地方債明細算出シート'!D573</f>
        <v>0</v>
      </c>
      <c r="G17" s="191">
        <f>'別紙）地方債明細算出シート'!D574</f>
        <v>0</v>
      </c>
      <c r="H17" s="191">
        <f>'別紙）地方債明細算出シート'!D575</f>
        <v>0</v>
      </c>
      <c r="I17" s="191">
        <f t="shared" si="1"/>
        <v>0</v>
      </c>
      <c r="J17" s="191">
        <f>'別紙）地方債明細算出シート'!D576</f>
        <v>0</v>
      </c>
      <c r="K17" s="191">
        <f>'別紙）地方債明細算出シート'!D577</f>
        <v>0</v>
      </c>
      <c r="L17" s="191">
        <f>'別紙）地方債明細算出シート'!D578</f>
        <v>0</v>
      </c>
    </row>
    <row r="18" spans="1:12" ht="24.95" customHeight="1" x14ac:dyDescent="0.15">
      <c r="A18" s="3"/>
      <c r="B18" s="37" t="s">
        <v>43</v>
      </c>
      <c r="C18" s="192">
        <f t="shared" ref="C18:L18" si="2">SUM(C6:C17)</f>
        <v>2287044672</v>
      </c>
      <c r="D18" s="193">
        <f t="shared" ca="1" si="2"/>
        <v>377196055</v>
      </c>
      <c r="E18" s="192">
        <f t="shared" si="2"/>
        <v>652072190</v>
      </c>
      <c r="F18" s="191">
        <f t="shared" si="2"/>
        <v>1397192482</v>
      </c>
      <c r="G18" s="191">
        <f t="shared" si="2"/>
        <v>74672000</v>
      </c>
      <c r="H18" s="191">
        <f t="shared" si="2"/>
        <v>0</v>
      </c>
      <c r="I18" s="191">
        <f t="shared" si="2"/>
        <v>0</v>
      </c>
      <c r="J18" s="191">
        <f t="shared" si="2"/>
        <v>0</v>
      </c>
      <c r="K18" s="191">
        <f t="shared" si="2"/>
        <v>0</v>
      </c>
      <c r="L18" s="191">
        <f t="shared" si="2"/>
        <v>163108000</v>
      </c>
    </row>
    <row r="19" spans="1:12" ht="24.95" customHeight="1" x14ac:dyDescent="0.15">
      <c r="A19" s="3"/>
      <c r="B19" s="75"/>
      <c r="C19" s="76"/>
      <c r="D19" s="70"/>
      <c r="E19" s="70"/>
      <c r="F19" s="70"/>
      <c r="G19" s="70"/>
      <c r="H19" s="70"/>
      <c r="I19" s="70"/>
      <c r="J19" s="70"/>
      <c r="K19" s="70"/>
      <c r="L19" s="70"/>
    </row>
    <row r="20" spans="1:12" ht="24.95" customHeight="1" x14ac:dyDescent="0.15">
      <c r="A20" s="3"/>
      <c r="B20" s="75"/>
      <c r="C20" s="76"/>
      <c r="D20" s="70"/>
      <c r="E20" s="70"/>
      <c r="F20" s="70"/>
      <c r="G20" s="70"/>
      <c r="H20" s="70"/>
      <c r="I20" s="70"/>
      <c r="J20" s="70"/>
      <c r="K20" s="70"/>
      <c r="L20" s="70"/>
    </row>
    <row r="21" spans="1:12" ht="3.75" customHeight="1" x14ac:dyDescent="0.15">
      <c r="A21" s="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1:12" ht="12" customHeight="1" x14ac:dyDescent="0.15"/>
    <row r="32" spans="1:12" ht="24.75" customHeight="1" x14ac:dyDescent="0.15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1"/>
  <sheetViews>
    <sheetView view="pageBreakPreview" topLeftCell="B1" zoomScale="90" zoomScaleNormal="80" zoomScaleSheetLayoutView="90" workbookViewId="0">
      <selection activeCell="D13" sqref="D13"/>
    </sheetView>
  </sheetViews>
  <sheetFormatPr defaultRowHeight="13.5" x14ac:dyDescent="0.15"/>
  <cols>
    <col min="1" max="1" width="13.875" bestFit="1" customWidth="1"/>
    <col min="2" max="2" width="5.875" style="38" customWidth="1"/>
    <col min="3" max="3" width="20.625" style="38" customWidth="1"/>
    <col min="4" max="12" width="15.125" style="38" customWidth="1"/>
    <col min="13" max="13" width="0.875" style="38" customWidth="1"/>
    <col min="14" max="14" width="13.625" style="38" customWidth="1"/>
  </cols>
  <sheetData>
    <row r="1" spans="3:14" s="38" customFormat="1" x14ac:dyDescent="0.15"/>
    <row r="2" spans="3:14" s="38" customFormat="1" ht="19.5" customHeight="1" x14ac:dyDescent="0.15">
      <c r="C2" s="39" t="s">
        <v>70</v>
      </c>
      <c r="D2" s="40"/>
      <c r="E2" s="40"/>
      <c r="F2" s="40"/>
      <c r="G2" s="40"/>
      <c r="H2" s="40"/>
      <c r="I2" s="40"/>
      <c r="J2" s="40"/>
      <c r="K2" s="41" t="s">
        <v>181</v>
      </c>
      <c r="L2" s="40"/>
      <c r="M2" s="40"/>
    </row>
    <row r="3" spans="3:14" s="38" customFormat="1" ht="27" customHeight="1" x14ac:dyDescent="0.15">
      <c r="C3" s="263" t="s">
        <v>48</v>
      </c>
      <c r="D3" s="273" t="s">
        <v>71</v>
      </c>
      <c r="E3" s="261" t="s">
        <v>72</v>
      </c>
      <c r="F3" s="261" t="s">
        <v>73</v>
      </c>
      <c r="G3" s="261" t="s">
        <v>74</v>
      </c>
      <c r="H3" s="261" t="s">
        <v>75</v>
      </c>
      <c r="I3" s="261" t="s">
        <v>76</v>
      </c>
      <c r="J3" s="261" t="s">
        <v>77</v>
      </c>
      <c r="K3" s="261" t="s">
        <v>78</v>
      </c>
      <c r="L3" s="271"/>
    </row>
    <row r="4" spans="3:14" s="38" customFormat="1" ht="18" customHeight="1" x14ac:dyDescent="0.15">
      <c r="C4" s="264"/>
      <c r="D4" s="274"/>
      <c r="E4" s="262"/>
      <c r="F4" s="262"/>
      <c r="G4" s="262"/>
      <c r="H4" s="262"/>
      <c r="I4" s="262"/>
      <c r="J4" s="262"/>
      <c r="K4" s="262"/>
      <c r="L4" s="272"/>
    </row>
    <row r="5" spans="3:14" s="38" customFormat="1" ht="30" customHeight="1" x14ac:dyDescent="0.15">
      <c r="C5" s="189">
        <f>'別紙）地方債明細算出シート'!E504</f>
        <v>2287044672</v>
      </c>
      <c r="D5" s="186">
        <f>'別紙）地方債明細算出シート'!I509</f>
        <v>2119429244</v>
      </c>
      <c r="E5" s="187">
        <f>'別紙）地方債明細算出シート'!I510</f>
        <v>144668340</v>
      </c>
      <c r="F5" s="187">
        <f>'別紙）地方債明細算出シート'!I511</f>
        <v>0</v>
      </c>
      <c r="G5" s="187">
        <f>'別紙）地方債明細算出シート'!I512</f>
        <v>0</v>
      </c>
      <c r="H5" s="187">
        <f>'別紙）地方債明細算出シート'!I513</f>
        <v>22947088</v>
      </c>
      <c r="I5" s="187">
        <f>'別紙）地方債明細算出シート'!I514</f>
        <v>0</v>
      </c>
      <c r="J5" s="187">
        <f>'別紙）地方債明細算出シート'!I515</f>
        <v>0</v>
      </c>
      <c r="K5" s="93">
        <f>IFERROR('別紙）地方債明細算出シート'!AC504/'別紙）地方債明細算出シート'!E504,"")</f>
        <v>4.3555551423877046E-3</v>
      </c>
      <c r="L5" s="42"/>
      <c r="M5" s="43"/>
      <c r="N5" s="43"/>
    </row>
    <row r="6" spans="3:14" s="38" customFormat="1" x14ac:dyDescent="0.15"/>
    <row r="7" spans="3:14" s="38" customFormat="1" x14ac:dyDescent="0.15"/>
    <row r="8" spans="3:14" s="38" customFormat="1" x14ac:dyDescent="0.15"/>
    <row r="9" spans="3:14" s="38" customFormat="1" x14ac:dyDescent="0.15"/>
    <row r="10" spans="3:14" s="38" customFormat="1" ht="19.5" customHeight="1" x14ac:dyDescent="0.15">
      <c r="C10" s="39" t="s">
        <v>79</v>
      </c>
      <c r="D10" s="40"/>
      <c r="E10" s="40"/>
      <c r="F10" s="40"/>
      <c r="G10" s="40"/>
      <c r="H10" s="40"/>
      <c r="I10" s="40"/>
      <c r="J10" s="40"/>
      <c r="K10" s="40"/>
      <c r="L10" s="41" t="s">
        <v>189</v>
      </c>
    </row>
    <row r="11" spans="3:14" s="38" customFormat="1" x14ac:dyDescent="0.15">
      <c r="C11" s="263" t="s">
        <v>48</v>
      </c>
      <c r="D11" s="273" t="s">
        <v>80</v>
      </c>
      <c r="E11" s="261" t="s">
        <v>81</v>
      </c>
      <c r="F11" s="261" t="s">
        <v>82</v>
      </c>
      <c r="G11" s="261" t="s">
        <v>83</v>
      </c>
      <c r="H11" s="261" t="s">
        <v>84</v>
      </c>
      <c r="I11" s="261" t="s">
        <v>85</v>
      </c>
      <c r="J11" s="261" t="s">
        <v>86</v>
      </c>
      <c r="K11" s="261" t="s">
        <v>87</v>
      </c>
      <c r="L11" s="261" t="s">
        <v>88</v>
      </c>
    </row>
    <row r="12" spans="3:14" s="38" customFormat="1" x14ac:dyDescent="0.15">
      <c r="C12" s="264"/>
      <c r="D12" s="274"/>
      <c r="E12" s="262"/>
      <c r="F12" s="262"/>
      <c r="G12" s="262"/>
      <c r="H12" s="262"/>
      <c r="I12" s="262"/>
      <c r="J12" s="262"/>
      <c r="K12" s="262"/>
      <c r="L12" s="262"/>
    </row>
    <row r="13" spans="3:14" s="38" customFormat="1" ht="34.15" customHeight="1" x14ac:dyDescent="0.15">
      <c r="C13" s="188">
        <f>'別紙）地方債明細算出シート'!E504</f>
        <v>2287044672</v>
      </c>
      <c r="D13" s="186">
        <f>'別紙）地方債明細算出シート'!F504</f>
        <v>377196055</v>
      </c>
      <c r="E13" s="187">
        <f>'別紙）地方債明細算出シート'!G504</f>
        <v>369276283</v>
      </c>
      <c r="F13" s="187">
        <f>'別紙）地方債明細算出シート'!H504</f>
        <v>350259843</v>
      </c>
      <c r="G13" s="187">
        <f>'別紙）地方債明細算出シート'!I504</f>
        <v>304489074</v>
      </c>
      <c r="H13" s="187">
        <f>'別紙）地方債明細算出シート'!J504</f>
        <v>263540286</v>
      </c>
      <c r="I13" s="187">
        <f>SUM('別紙）地方債明細算出シート'!K504:O504)</f>
        <v>345888207</v>
      </c>
      <c r="J13" s="187">
        <f>SUM('別紙）地方債明細算出シート'!P504:T504)</f>
        <v>143484122</v>
      </c>
      <c r="K13" s="187">
        <f>SUM('別紙）地方債明細算出シート'!U504:Y504)</f>
        <v>81296117</v>
      </c>
      <c r="L13" s="187">
        <f>'別紙）地方債明細算出シート'!Z504</f>
        <v>51614685</v>
      </c>
    </row>
    <row r="14" spans="3:14" s="38" customFormat="1" x14ac:dyDescent="0.15"/>
    <row r="15" spans="3:14" s="38" customFormat="1" x14ac:dyDescent="0.15"/>
    <row r="16" spans="3:14" s="38" customFormat="1" ht="19.5" customHeight="1" x14ac:dyDescent="0.15">
      <c r="C16" s="39" t="s">
        <v>89</v>
      </c>
      <c r="F16" s="40"/>
      <c r="G16" s="40"/>
      <c r="H16" s="40"/>
      <c r="I16" s="41" t="s">
        <v>181</v>
      </c>
    </row>
    <row r="17" spans="3:9" s="38" customFormat="1" ht="13.15" customHeight="1" x14ac:dyDescent="0.15">
      <c r="C17" s="263" t="s">
        <v>90</v>
      </c>
      <c r="D17" s="265" t="s">
        <v>91</v>
      </c>
      <c r="E17" s="266"/>
      <c r="F17" s="266"/>
      <c r="G17" s="266"/>
      <c r="H17" s="266"/>
      <c r="I17" s="267"/>
    </row>
    <row r="18" spans="3:9" s="38" customFormat="1" ht="20.25" customHeight="1" x14ac:dyDescent="0.15">
      <c r="C18" s="264"/>
      <c r="D18" s="268"/>
      <c r="E18" s="269"/>
      <c r="F18" s="269"/>
      <c r="G18" s="269"/>
      <c r="H18" s="269"/>
      <c r="I18" s="270"/>
    </row>
    <row r="19" spans="3:9" s="38" customFormat="1" ht="32.450000000000003" customHeight="1" x14ac:dyDescent="0.15">
      <c r="C19" s="190">
        <v>0</v>
      </c>
      <c r="D19" s="258" t="s">
        <v>190</v>
      </c>
      <c r="E19" s="259"/>
      <c r="F19" s="259"/>
      <c r="G19" s="259"/>
      <c r="H19" s="259"/>
      <c r="I19" s="260"/>
    </row>
    <row r="20" spans="3:9" s="38" customFormat="1" ht="9.75" customHeight="1" x14ac:dyDescent="0.15"/>
    <row r="21" spans="3:9" s="38" customFormat="1" x14ac:dyDescent="0.15"/>
  </sheetData>
  <mergeCells count="23"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  <mergeCell ref="C17:C18"/>
    <mergeCell ref="D17:I18"/>
    <mergeCell ref="I3:I4"/>
    <mergeCell ref="J3:J4"/>
    <mergeCell ref="K3:K4"/>
    <mergeCell ref="D19:I19"/>
    <mergeCell ref="I11:I12"/>
    <mergeCell ref="J11:J12"/>
    <mergeCell ref="K11:K12"/>
    <mergeCell ref="L11:L12"/>
  </mergeCells>
  <phoneticPr fontId="4"/>
  <printOptions horizontalCentered="1"/>
  <pageMargins left="0.19685039370078741" right="0.19685039370078741" top="0.27559055118110237" bottom="0.19685039370078741" header="0.59055118110236227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7"/>
  <sheetViews>
    <sheetView view="pageBreakPreview" zoomScale="110" zoomScaleNormal="100" zoomScaleSheetLayoutView="110" workbookViewId="0">
      <selection activeCell="G6" sqref="G6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</cols>
  <sheetData>
    <row r="1" spans="2:8" ht="49.5" customHeight="1" x14ac:dyDescent="0.15"/>
    <row r="2" spans="2:8" ht="15.75" customHeight="1" x14ac:dyDescent="0.15">
      <c r="B2" s="45" t="s">
        <v>92</v>
      </c>
      <c r="G2" s="46" t="s">
        <v>177</v>
      </c>
    </row>
    <row r="3" spans="2:8" s="1" customFormat="1" ht="23.1" customHeight="1" x14ac:dyDescent="0.15">
      <c r="B3" s="234" t="s">
        <v>93</v>
      </c>
      <c r="C3" s="234" t="s">
        <v>94</v>
      </c>
      <c r="D3" s="234" t="s">
        <v>95</v>
      </c>
      <c r="E3" s="276" t="s">
        <v>96</v>
      </c>
      <c r="F3" s="277"/>
      <c r="G3" s="234" t="s">
        <v>97</v>
      </c>
      <c r="H3" s="15"/>
    </row>
    <row r="4" spans="2:8" s="1" customFormat="1" ht="23.1" customHeight="1" x14ac:dyDescent="0.15">
      <c r="B4" s="275"/>
      <c r="C4" s="275"/>
      <c r="D4" s="275"/>
      <c r="E4" s="121" t="s">
        <v>98</v>
      </c>
      <c r="F4" s="121" t="s">
        <v>99</v>
      </c>
      <c r="G4" s="275"/>
      <c r="H4" s="15"/>
    </row>
    <row r="5" spans="2:8" s="1" customFormat="1" ht="27" customHeight="1" x14ac:dyDescent="0.15">
      <c r="B5" s="25" t="s">
        <v>191</v>
      </c>
      <c r="C5" s="185">
        <v>169494588</v>
      </c>
      <c r="D5" s="185">
        <v>172967055</v>
      </c>
      <c r="E5" s="185">
        <v>169494588</v>
      </c>
      <c r="F5" s="185">
        <v>0</v>
      </c>
      <c r="G5" s="185">
        <f>C5+D5-E5-F5</f>
        <v>172967055</v>
      </c>
      <c r="H5" s="15"/>
    </row>
    <row r="6" spans="2:8" s="1" customFormat="1" ht="27" customHeight="1" x14ac:dyDescent="0.15">
      <c r="B6" s="25" t="s">
        <v>192</v>
      </c>
      <c r="C6" s="185">
        <v>2157678344</v>
      </c>
      <c r="D6" s="185">
        <v>78110338</v>
      </c>
      <c r="E6" s="185">
        <v>239553695</v>
      </c>
      <c r="F6" s="185">
        <v>0</v>
      </c>
      <c r="G6" s="185">
        <f>C6+D6-E6-F6</f>
        <v>1996234987</v>
      </c>
      <c r="H6" s="15"/>
    </row>
    <row r="7" spans="2:8" s="1" customFormat="1" ht="29.1" customHeight="1" x14ac:dyDescent="0.15">
      <c r="B7" s="19" t="s">
        <v>6</v>
      </c>
      <c r="C7" s="185">
        <f>SUM(C5:C6)</f>
        <v>2327172932</v>
      </c>
      <c r="D7" s="185">
        <f>SUM(D5:D6)</f>
        <v>251077393</v>
      </c>
      <c r="E7" s="185">
        <f>SUM(E5:E6)</f>
        <v>409048283</v>
      </c>
      <c r="F7" s="185">
        <f>SUM(F5:F6)</f>
        <v>0</v>
      </c>
      <c r="G7" s="185">
        <f>SUM(G5:G6)</f>
        <v>2169202042</v>
      </c>
      <c r="H7" s="15"/>
    </row>
  </sheetData>
  <mergeCells count="5">
    <mergeCell ref="B3:B4"/>
    <mergeCell ref="C3:C4"/>
    <mergeCell ref="D3:D4"/>
    <mergeCell ref="E3:F3"/>
    <mergeCell ref="G3:G4"/>
  </mergeCells>
  <phoneticPr fontId="4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pageSetUpPr fitToPage="1"/>
  </sheetPr>
  <dimension ref="A1:R87"/>
  <sheetViews>
    <sheetView topLeftCell="K1" workbookViewId="0">
      <selection activeCell="O35" sqref="O35"/>
    </sheetView>
  </sheetViews>
  <sheetFormatPr defaultColWidth="11.125" defaultRowHeight="13.5" x14ac:dyDescent="0.15"/>
  <cols>
    <col min="11" max="11" width="38.375" customWidth="1"/>
    <col min="13" max="13" width="48.375" bestFit="1" customWidth="1"/>
    <col min="14" max="14" width="15.25" customWidth="1"/>
    <col min="15" max="15" width="14.5" customWidth="1"/>
    <col min="16" max="16" width="21.5" bestFit="1" customWidth="1"/>
  </cols>
  <sheetData>
    <row r="1" spans="1:18" ht="40.5" customHeight="1" thickBot="1" x14ac:dyDescent="0.2">
      <c r="A1" s="148" t="s">
        <v>165</v>
      </c>
      <c r="B1" s="149" t="s">
        <v>166</v>
      </c>
      <c r="C1" s="149" t="s">
        <v>167</v>
      </c>
      <c r="D1" s="149" t="s">
        <v>168</v>
      </c>
      <c r="E1" s="149" t="s">
        <v>169</v>
      </c>
      <c r="F1" s="149" t="s">
        <v>170</v>
      </c>
      <c r="G1" s="149" t="s">
        <v>171</v>
      </c>
      <c r="H1" s="149" t="s">
        <v>172</v>
      </c>
      <c r="I1" s="149" t="s">
        <v>173</v>
      </c>
      <c r="J1" s="149" t="s">
        <v>174</v>
      </c>
      <c r="K1" s="143" t="s">
        <v>160</v>
      </c>
      <c r="L1" s="144" t="s">
        <v>0</v>
      </c>
      <c r="M1" s="145" t="s">
        <v>163</v>
      </c>
      <c r="N1" s="146" t="s">
        <v>159</v>
      </c>
      <c r="O1" s="146" t="s">
        <v>161</v>
      </c>
      <c r="P1" s="147" t="s">
        <v>162</v>
      </c>
      <c r="R1" s="85" t="s">
        <v>164</v>
      </c>
    </row>
    <row r="2" spans="1:18" ht="41.25" hidden="1" thickTop="1" x14ac:dyDescent="0.15">
      <c r="A2" s="142" t="s">
        <v>193</v>
      </c>
      <c r="B2" s="138" t="s">
        <v>374</v>
      </c>
      <c r="C2" s="138" t="s">
        <v>375</v>
      </c>
      <c r="D2" s="138" t="s">
        <v>376</v>
      </c>
      <c r="E2" s="138" t="s">
        <v>377</v>
      </c>
      <c r="F2" s="138" t="s">
        <v>377</v>
      </c>
      <c r="G2" s="139" t="s">
        <v>378</v>
      </c>
      <c r="H2" s="170" t="s">
        <v>175</v>
      </c>
      <c r="I2" s="139" t="s">
        <v>158</v>
      </c>
      <c r="J2" s="138"/>
      <c r="K2" s="138" t="s">
        <v>194</v>
      </c>
      <c r="L2" s="141">
        <v>3000</v>
      </c>
      <c r="M2" s="150" t="s">
        <v>133</v>
      </c>
      <c r="N2" s="151" t="s">
        <v>195</v>
      </c>
      <c r="O2" s="152" t="s">
        <v>196</v>
      </c>
      <c r="P2" s="153" t="s">
        <v>176</v>
      </c>
      <c r="R2" s="85" t="s">
        <v>164</v>
      </c>
    </row>
    <row r="3" spans="1:18" ht="41.25" hidden="1" thickTop="1" x14ac:dyDescent="0.15">
      <c r="A3" s="142" t="s">
        <v>193</v>
      </c>
      <c r="B3" s="138" t="s">
        <v>374</v>
      </c>
      <c r="C3" s="138" t="s">
        <v>375</v>
      </c>
      <c r="D3" s="138" t="s">
        <v>376</v>
      </c>
      <c r="E3" s="138" t="s">
        <v>377</v>
      </c>
      <c r="F3" s="138" t="s">
        <v>377</v>
      </c>
      <c r="G3" s="139" t="s">
        <v>378</v>
      </c>
      <c r="H3" s="170" t="s">
        <v>175</v>
      </c>
      <c r="I3" s="139" t="s">
        <v>158</v>
      </c>
      <c r="J3" s="138"/>
      <c r="K3" s="138" t="s">
        <v>197</v>
      </c>
      <c r="L3" s="141">
        <v>8400</v>
      </c>
      <c r="M3" s="150" t="s">
        <v>133</v>
      </c>
      <c r="N3" s="151" t="s">
        <v>198</v>
      </c>
      <c r="O3" s="152" t="s">
        <v>199</v>
      </c>
      <c r="P3" s="153" t="s">
        <v>176</v>
      </c>
      <c r="R3" s="85" t="s">
        <v>164</v>
      </c>
    </row>
    <row r="4" spans="1:18" ht="41.25" hidden="1" thickTop="1" x14ac:dyDescent="0.15">
      <c r="A4" s="142" t="s">
        <v>193</v>
      </c>
      <c r="B4" s="138" t="s">
        <v>374</v>
      </c>
      <c r="C4" s="138" t="s">
        <v>375</v>
      </c>
      <c r="D4" s="138" t="s">
        <v>376</v>
      </c>
      <c r="E4" s="138" t="s">
        <v>377</v>
      </c>
      <c r="F4" s="138" t="s">
        <v>377</v>
      </c>
      <c r="G4" s="139" t="s">
        <v>378</v>
      </c>
      <c r="H4" s="170" t="s">
        <v>175</v>
      </c>
      <c r="I4" s="139" t="s">
        <v>158</v>
      </c>
      <c r="J4" s="138"/>
      <c r="K4" s="138" t="s">
        <v>200</v>
      </c>
      <c r="L4" s="141">
        <v>24000</v>
      </c>
      <c r="M4" s="150" t="s">
        <v>133</v>
      </c>
      <c r="N4" s="151" t="s">
        <v>201</v>
      </c>
      <c r="O4" s="152" t="s">
        <v>202</v>
      </c>
      <c r="P4" s="153" t="s">
        <v>176</v>
      </c>
      <c r="R4" s="85" t="s">
        <v>164</v>
      </c>
    </row>
    <row r="5" spans="1:18" ht="41.25" hidden="1" thickTop="1" x14ac:dyDescent="0.15">
      <c r="A5" s="142" t="s">
        <v>193</v>
      </c>
      <c r="B5" s="138" t="s">
        <v>374</v>
      </c>
      <c r="C5" s="138" t="s">
        <v>375</v>
      </c>
      <c r="D5" s="138" t="s">
        <v>376</v>
      </c>
      <c r="E5" s="138" t="s">
        <v>377</v>
      </c>
      <c r="F5" s="138" t="s">
        <v>377</v>
      </c>
      <c r="G5" s="139" t="s">
        <v>378</v>
      </c>
      <c r="H5" s="170" t="s">
        <v>175</v>
      </c>
      <c r="I5" s="139" t="s">
        <v>158</v>
      </c>
      <c r="J5" s="138"/>
      <c r="K5" s="138" t="s">
        <v>203</v>
      </c>
      <c r="L5" s="141">
        <v>1168368</v>
      </c>
      <c r="M5" s="150" t="s">
        <v>133</v>
      </c>
      <c r="N5" s="151" t="s">
        <v>204</v>
      </c>
      <c r="O5" s="152" t="s">
        <v>205</v>
      </c>
      <c r="P5" s="153" t="s">
        <v>176</v>
      </c>
      <c r="R5" s="85" t="s">
        <v>164</v>
      </c>
    </row>
    <row r="6" spans="1:18" ht="41.25" hidden="1" thickTop="1" x14ac:dyDescent="0.15">
      <c r="A6" s="142" t="s">
        <v>193</v>
      </c>
      <c r="B6" s="138" t="s">
        <v>374</v>
      </c>
      <c r="C6" s="138" t="s">
        <v>375</v>
      </c>
      <c r="D6" s="138" t="s">
        <v>376</v>
      </c>
      <c r="E6" s="138" t="s">
        <v>379</v>
      </c>
      <c r="F6" s="138" t="s">
        <v>379</v>
      </c>
      <c r="G6" s="139" t="s">
        <v>378</v>
      </c>
      <c r="H6" s="170" t="s">
        <v>175</v>
      </c>
      <c r="I6" s="139" t="s">
        <v>158</v>
      </c>
      <c r="J6" s="138"/>
      <c r="K6" s="138" t="s">
        <v>206</v>
      </c>
      <c r="L6" s="141">
        <v>34560</v>
      </c>
      <c r="M6" s="150" t="s">
        <v>133</v>
      </c>
      <c r="N6" s="151" t="s">
        <v>207</v>
      </c>
      <c r="O6" s="152" t="s">
        <v>208</v>
      </c>
      <c r="P6" s="153" t="s">
        <v>176</v>
      </c>
      <c r="R6" s="85" t="s">
        <v>164</v>
      </c>
    </row>
    <row r="7" spans="1:18" ht="41.25" hidden="1" thickTop="1" x14ac:dyDescent="0.15">
      <c r="A7" s="142" t="s">
        <v>193</v>
      </c>
      <c r="B7" s="138" t="s">
        <v>374</v>
      </c>
      <c r="C7" s="138" t="s">
        <v>375</v>
      </c>
      <c r="D7" s="138" t="s">
        <v>376</v>
      </c>
      <c r="E7" s="138" t="s">
        <v>379</v>
      </c>
      <c r="F7" s="138" t="s">
        <v>379</v>
      </c>
      <c r="G7" s="139" t="s">
        <v>378</v>
      </c>
      <c r="H7" s="170" t="s">
        <v>175</v>
      </c>
      <c r="I7" s="139" t="s">
        <v>158</v>
      </c>
      <c r="J7" s="138"/>
      <c r="K7" s="138" t="s">
        <v>209</v>
      </c>
      <c r="L7" s="141">
        <v>58980</v>
      </c>
      <c r="M7" s="150" t="s">
        <v>133</v>
      </c>
      <c r="N7" s="151" t="s">
        <v>210</v>
      </c>
      <c r="O7" s="152" t="s">
        <v>211</v>
      </c>
      <c r="P7" s="153" t="s">
        <v>176</v>
      </c>
      <c r="R7" s="85" t="s">
        <v>164</v>
      </c>
    </row>
    <row r="8" spans="1:18" ht="41.25" hidden="1" thickTop="1" x14ac:dyDescent="0.15">
      <c r="A8" s="142" t="s">
        <v>193</v>
      </c>
      <c r="B8" s="138" t="s">
        <v>374</v>
      </c>
      <c r="C8" s="138" t="s">
        <v>375</v>
      </c>
      <c r="D8" s="138" t="s">
        <v>376</v>
      </c>
      <c r="E8" s="138" t="s">
        <v>379</v>
      </c>
      <c r="F8" s="138" t="s">
        <v>379</v>
      </c>
      <c r="G8" s="139" t="s">
        <v>378</v>
      </c>
      <c r="H8" s="170" t="s">
        <v>175</v>
      </c>
      <c r="I8" s="139" t="s">
        <v>158</v>
      </c>
      <c r="J8" s="138"/>
      <c r="K8" s="138" t="s">
        <v>212</v>
      </c>
      <c r="L8" s="141">
        <v>4000</v>
      </c>
      <c r="M8" s="150" t="s">
        <v>133</v>
      </c>
      <c r="N8" s="151" t="s">
        <v>207</v>
      </c>
      <c r="O8" s="152" t="s">
        <v>213</v>
      </c>
      <c r="P8" s="153" t="s">
        <v>176</v>
      </c>
      <c r="R8" s="85" t="s">
        <v>164</v>
      </c>
    </row>
    <row r="9" spans="1:18" ht="41.25" hidden="1" thickTop="1" x14ac:dyDescent="0.15">
      <c r="A9" s="142" t="s">
        <v>193</v>
      </c>
      <c r="B9" s="138" t="s">
        <v>374</v>
      </c>
      <c r="C9" s="138" t="s">
        <v>375</v>
      </c>
      <c r="D9" s="138" t="s">
        <v>376</v>
      </c>
      <c r="E9" s="138" t="s">
        <v>379</v>
      </c>
      <c r="F9" s="138" t="s">
        <v>379</v>
      </c>
      <c r="G9" s="139" t="s">
        <v>378</v>
      </c>
      <c r="H9" s="170" t="s">
        <v>175</v>
      </c>
      <c r="I9" s="139" t="s">
        <v>158</v>
      </c>
      <c r="J9" s="138"/>
      <c r="K9" s="138" t="s">
        <v>214</v>
      </c>
      <c r="L9" s="141">
        <v>6400</v>
      </c>
      <c r="M9" s="150" t="s">
        <v>133</v>
      </c>
      <c r="N9" s="151" t="s">
        <v>215</v>
      </c>
      <c r="O9" s="152" t="s">
        <v>216</v>
      </c>
      <c r="P9" s="153" t="s">
        <v>176</v>
      </c>
      <c r="R9" s="85" t="s">
        <v>164</v>
      </c>
    </row>
    <row r="10" spans="1:18" ht="41.25" hidden="1" thickTop="1" x14ac:dyDescent="0.15">
      <c r="A10" s="142" t="s">
        <v>193</v>
      </c>
      <c r="B10" s="138" t="s">
        <v>374</v>
      </c>
      <c r="C10" s="138" t="s">
        <v>375</v>
      </c>
      <c r="D10" s="138" t="s">
        <v>376</v>
      </c>
      <c r="E10" s="138" t="s">
        <v>379</v>
      </c>
      <c r="F10" s="138" t="s">
        <v>379</v>
      </c>
      <c r="G10" s="139" t="s">
        <v>378</v>
      </c>
      <c r="H10" s="170" t="s">
        <v>175</v>
      </c>
      <c r="I10" s="139" t="s">
        <v>158</v>
      </c>
      <c r="J10" s="138"/>
      <c r="K10" s="138" t="s">
        <v>217</v>
      </c>
      <c r="L10" s="141">
        <v>34560</v>
      </c>
      <c r="M10" s="150" t="s">
        <v>133</v>
      </c>
      <c r="N10" s="151" t="s">
        <v>207</v>
      </c>
      <c r="O10" s="152" t="s">
        <v>208</v>
      </c>
      <c r="P10" s="153" t="s">
        <v>176</v>
      </c>
      <c r="R10" s="85" t="s">
        <v>164</v>
      </c>
    </row>
    <row r="11" spans="1:18" ht="41.25" hidden="1" thickTop="1" x14ac:dyDescent="0.15">
      <c r="A11" s="142" t="s">
        <v>193</v>
      </c>
      <c r="B11" s="138" t="s">
        <v>374</v>
      </c>
      <c r="C11" s="138" t="s">
        <v>375</v>
      </c>
      <c r="D11" s="138" t="s">
        <v>376</v>
      </c>
      <c r="E11" s="138" t="s">
        <v>379</v>
      </c>
      <c r="F11" s="138" t="s">
        <v>379</v>
      </c>
      <c r="G11" s="139" t="s">
        <v>378</v>
      </c>
      <c r="H11" s="170" t="s">
        <v>175</v>
      </c>
      <c r="I11" s="139" t="s">
        <v>158</v>
      </c>
      <c r="J11" s="138"/>
      <c r="K11" s="138" t="s">
        <v>218</v>
      </c>
      <c r="L11" s="141">
        <v>28000</v>
      </c>
      <c r="M11" s="150" t="s">
        <v>133</v>
      </c>
      <c r="N11" s="151" t="s">
        <v>219</v>
      </c>
      <c r="O11" s="152" t="s">
        <v>220</v>
      </c>
      <c r="P11" s="153" t="s">
        <v>176</v>
      </c>
      <c r="R11" s="85" t="s">
        <v>164</v>
      </c>
    </row>
    <row r="12" spans="1:18" ht="41.25" hidden="1" thickTop="1" x14ac:dyDescent="0.15">
      <c r="A12" s="142" t="s">
        <v>193</v>
      </c>
      <c r="B12" s="138" t="s">
        <v>374</v>
      </c>
      <c r="C12" s="138" t="s">
        <v>375</v>
      </c>
      <c r="D12" s="138" t="s">
        <v>376</v>
      </c>
      <c r="E12" s="138" t="s">
        <v>379</v>
      </c>
      <c r="F12" s="138" t="s">
        <v>379</v>
      </c>
      <c r="G12" s="139" t="s">
        <v>378</v>
      </c>
      <c r="H12" s="170" t="s">
        <v>175</v>
      </c>
      <c r="I12" s="139" t="s">
        <v>158</v>
      </c>
      <c r="J12" s="138"/>
      <c r="K12" s="138" t="s">
        <v>221</v>
      </c>
      <c r="L12" s="141">
        <v>3000</v>
      </c>
      <c r="M12" s="150" t="s">
        <v>133</v>
      </c>
      <c r="N12" s="151" t="s">
        <v>207</v>
      </c>
      <c r="O12" s="152" t="s">
        <v>196</v>
      </c>
      <c r="P12" s="153" t="s">
        <v>176</v>
      </c>
      <c r="R12" s="85" t="s">
        <v>164</v>
      </c>
    </row>
    <row r="13" spans="1:18" ht="41.25" hidden="1" thickTop="1" x14ac:dyDescent="0.15">
      <c r="A13" s="142" t="s">
        <v>193</v>
      </c>
      <c r="B13" s="138" t="s">
        <v>374</v>
      </c>
      <c r="C13" s="138" t="s">
        <v>375</v>
      </c>
      <c r="D13" s="138" t="s">
        <v>376</v>
      </c>
      <c r="E13" s="138" t="s">
        <v>379</v>
      </c>
      <c r="F13" s="138" t="s">
        <v>379</v>
      </c>
      <c r="G13" s="139" t="s">
        <v>378</v>
      </c>
      <c r="H13" s="170" t="s">
        <v>175</v>
      </c>
      <c r="I13" s="139" t="s">
        <v>158</v>
      </c>
      <c r="J13" s="138"/>
      <c r="K13" s="138" t="s">
        <v>222</v>
      </c>
      <c r="L13" s="141">
        <v>4000</v>
      </c>
      <c r="M13" s="150" t="s">
        <v>133</v>
      </c>
      <c r="N13" s="151" t="s">
        <v>207</v>
      </c>
      <c r="O13" s="152" t="s">
        <v>213</v>
      </c>
      <c r="P13" s="153" t="s">
        <v>176</v>
      </c>
      <c r="R13" s="85" t="s">
        <v>164</v>
      </c>
    </row>
    <row r="14" spans="1:18" ht="41.25" hidden="1" thickTop="1" x14ac:dyDescent="0.15">
      <c r="A14" s="142" t="s">
        <v>193</v>
      </c>
      <c r="B14" s="138" t="s">
        <v>374</v>
      </c>
      <c r="C14" s="138" t="s">
        <v>375</v>
      </c>
      <c r="D14" s="138" t="s">
        <v>376</v>
      </c>
      <c r="E14" s="138" t="s">
        <v>379</v>
      </c>
      <c r="F14" s="138" t="s">
        <v>379</v>
      </c>
      <c r="G14" s="139" t="s">
        <v>378</v>
      </c>
      <c r="H14" s="170" t="s">
        <v>175</v>
      </c>
      <c r="I14" s="139" t="s">
        <v>158</v>
      </c>
      <c r="J14" s="138"/>
      <c r="K14" s="138" t="s">
        <v>223</v>
      </c>
      <c r="L14" s="141">
        <v>113550</v>
      </c>
      <c r="M14" s="150" t="s">
        <v>133</v>
      </c>
      <c r="N14" s="151" t="s">
        <v>224</v>
      </c>
      <c r="O14" s="152" t="s">
        <v>202</v>
      </c>
      <c r="P14" s="153" t="s">
        <v>176</v>
      </c>
      <c r="R14" s="85" t="s">
        <v>164</v>
      </c>
    </row>
    <row r="15" spans="1:18" ht="41.25" hidden="1" thickTop="1" x14ac:dyDescent="0.15">
      <c r="A15" s="142" t="s">
        <v>193</v>
      </c>
      <c r="B15" s="138" t="s">
        <v>374</v>
      </c>
      <c r="C15" s="138" t="s">
        <v>375</v>
      </c>
      <c r="D15" s="138" t="s">
        <v>376</v>
      </c>
      <c r="E15" s="138" t="s">
        <v>379</v>
      </c>
      <c r="F15" s="138" t="s">
        <v>379</v>
      </c>
      <c r="G15" s="139" t="s">
        <v>378</v>
      </c>
      <c r="H15" s="170" t="s">
        <v>175</v>
      </c>
      <c r="I15" s="139" t="s">
        <v>158</v>
      </c>
      <c r="J15" s="138"/>
      <c r="K15" s="138" t="s">
        <v>225</v>
      </c>
      <c r="L15" s="141">
        <v>6000</v>
      </c>
      <c r="M15" s="150" t="s">
        <v>133</v>
      </c>
      <c r="N15" s="151" t="s">
        <v>207</v>
      </c>
      <c r="O15" s="152" t="s">
        <v>213</v>
      </c>
      <c r="P15" s="153" t="s">
        <v>176</v>
      </c>
      <c r="R15" s="85" t="s">
        <v>164</v>
      </c>
    </row>
    <row r="16" spans="1:18" ht="41.25" hidden="1" thickTop="1" x14ac:dyDescent="0.15">
      <c r="A16" s="142" t="s">
        <v>193</v>
      </c>
      <c r="B16" s="138" t="s">
        <v>374</v>
      </c>
      <c r="C16" s="138" t="s">
        <v>375</v>
      </c>
      <c r="D16" s="138" t="s">
        <v>376</v>
      </c>
      <c r="E16" s="138" t="s">
        <v>379</v>
      </c>
      <c r="F16" s="138" t="s">
        <v>379</v>
      </c>
      <c r="G16" s="139" t="s">
        <v>378</v>
      </c>
      <c r="H16" s="170" t="s">
        <v>175</v>
      </c>
      <c r="I16" s="139" t="s">
        <v>158</v>
      </c>
      <c r="J16" s="138"/>
      <c r="K16" s="138" t="s">
        <v>226</v>
      </c>
      <c r="L16" s="141">
        <v>127393</v>
      </c>
      <c r="M16" s="150" t="s">
        <v>133</v>
      </c>
      <c r="N16" s="151" t="s">
        <v>224</v>
      </c>
      <c r="O16" s="152" t="s">
        <v>202</v>
      </c>
      <c r="P16" s="153" t="s">
        <v>176</v>
      </c>
      <c r="R16" s="85" t="s">
        <v>164</v>
      </c>
    </row>
    <row r="17" spans="1:18" ht="41.25" hidden="1" thickTop="1" x14ac:dyDescent="0.15">
      <c r="A17" s="142" t="s">
        <v>193</v>
      </c>
      <c r="B17" s="138" t="s">
        <v>374</v>
      </c>
      <c r="C17" s="138" t="s">
        <v>375</v>
      </c>
      <c r="D17" s="138" t="s">
        <v>380</v>
      </c>
      <c r="E17" s="138" t="s">
        <v>380</v>
      </c>
      <c r="F17" s="138" t="s">
        <v>380</v>
      </c>
      <c r="G17" s="139" t="s">
        <v>378</v>
      </c>
      <c r="H17" s="170" t="s">
        <v>175</v>
      </c>
      <c r="I17" s="139" t="s">
        <v>158</v>
      </c>
      <c r="J17" s="138"/>
      <c r="K17" s="138" t="s">
        <v>227</v>
      </c>
      <c r="L17" s="141">
        <v>3000</v>
      </c>
      <c r="M17" s="150" t="s">
        <v>133</v>
      </c>
      <c r="N17" s="151" t="s">
        <v>228</v>
      </c>
      <c r="O17" s="152" t="s">
        <v>229</v>
      </c>
      <c r="P17" s="153" t="s">
        <v>176</v>
      </c>
      <c r="R17" s="85" t="s">
        <v>164</v>
      </c>
    </row>
    <row r="18" spans="1:18" ht="41.25" hidden="1" thickTop="1" x14ac:dyDescent="0.15">
      <c r="A18" s="142" t="s">
        <v>193</v>
      </c>
      <c r="B18" s="138" t="s">
        <v>381</v>
      </c>
      <c r="C18" s="138" t="s">
        <v>382</v>
      </c>
      <c r="D18" s="138" t="s">
        <v>383</v>
      </c>
      <c r="E18" s="138" t="s">
        <v>383</v>
      </c>
      <c r="F18" s="138" t="s">
        <v>383</v>
      </c>
      <c r="G18" s="139" t="s">
        <v>378</v>
      </c>
      <c r="H18" s="170" t="s">
        <v>175</v>
      </c>
      <c r="I18" s="139" t="s">
        <v>158</v>
      </c>
      <c r="J18" s="138"/>
      <c r="K18" s="138" t="s">
        <v>230</v>
      </c>
      <c r="L18" s="141">
        <v>8640</v>
      </c>
      <c r="M18" s="150" t="s">
        <v>133</v>
      </c>
      <c r="N18" s="151" t="s">
        <v>231</v>
      </c>
      <c r="O18" s="152" t="s">
        <v>232</v>
      </c>
      <c r="P18" s="153" t="s">
        <v>233</v>
      </c>
      <c r="R18" s="85" t="s">
        <v>164</v>
      </c>
    </row>
    <row r="19" spans="1:18" ht="41.25" hidden="1" thickTop="1" x14ac:dyDescent="0.15">
      <c r="A19" s="142" t="s">
        <v>193</v>
      </c>
      <c r="B19" s="138" t="s">
        <v>381</v>
      </c>
      <c r="C19" s="138" t="s">
        <v>382</v>
      </c>
      <c r="D19" s="138" t="s">
        <v>383</v>
      </c>
      <c r="E19" s="138" t="s">
        <v>383</v>
      </c>
      <c r="F19" s="138" t="s">
        <v>383</v>
      </c>
      <c r="G19" s="139" t="s">
        <v>378</v>
      </c>
      <c r="H19" s="170" t="s">
        <v>175</v>
      </c>
      <c r="I19" s="139" t="s">
        <v>158</v>
      </c>
      <c r="J19" s="138"/>
      <c r="K19" s="138" t="s">
        <v>234</v>
      </c>
      <c r="L19" s="141">
        <v>2000</v>
      </c>
      <c r="M19" s="150" t="s">
        <v>133</v>
      </c>
      <c r="N19" s="151" t="s">
        <v>235</v>
      </c>
      <c r="O19" s="152" t="s">
        <v>236</v>
      </c>
      <c r="P19" s="153" t="s">
        <v>233</v>
      </c>
      <c r="R19" s="85" t="s">
        <v>164</v>
      </c>
    </row>
    <row r="20" spans="1:18" ht="54.75" hidden="1" thickTop="1" x14ac:dyDescent="0.15">
      <c r="A20" s="142" t="s">
        <v>193</v>
      </c>
      <c r="B20" s="138" t="s">
        <v>381</v>
      </c>
      <c r="C20" s="138" t="s">
        <v>382</v>
      </c>
      <c r="D20" s="138" t="s">
        <v>383</v>
      </c>
      <c r="E20" s="138" t="s">
        <v>383</v>
      </c>
      <c r="F20" s="138" t="s">
        <v>383</v>
      </c>
      <c r="G20" s="139" t="s">
        <v>378</v>
      </c>
      <c r="H20" s="170" t="s">
        <v>175</v>
      </c>
      <c r="I20" s="139" t="s">
        <v>158</v>
      </c>
      <c r="J20" s="138"/>
      <c r="K20" s="138" t="s">
        <v>237</v>
      </c>
      <c r="L20" s="141">
        <v>14040</v>
      </c>
      <c r="M20" s="150" t="s">
        <v>133</v>
      </c>
      <c r="N20" s="151" t="s">
        <v>238</v>
      </c>
      <c r="O20" s="152" t="s">
        <v>220</v>
      </c>
      <c r="P20" s="153" t="s">
        <v>233</v>
      </c>
      <c r="R20" s="85" t="s">
        <v>164</v>
      </c>
    </row>
    <row r="21" spans="1:18" ht="41.25" hidden="1" thickTop="1" x14ac:dyDescent="0.15">
      <c r="A21" s="142" t="s">
        <v>193</v>
      </c>
      <c r="B21" s="138" t="s">
        <v>381</v>
      </c>
      <c r="C21" s="138" t="s">
        <v>382</v>
      </c>
      <c r="D21" s="138" t="s">
        <v>383</v>
      </c>
      <c r="E21" s="138" t="s">
        <v>383</v>
      </c>
      <c r="F21" s="138" t="s">
        <v>383</v>
      </c>
      <c r="G21" s="139" t="s">
        <v>378</v>
      </c>
      <c r="H21" s="170" t="s">
        <v>175</v>
      </c>
      <c r="I21" s="139" t="s">
        <v>158</v>
      </c>
      <c r="J21" s="138"/>
      <c r="K21" s="138" t="s">
        <v>239</v>
      </c>
      <c r="L21" s="141">
        <v>80000</v>
      </c>
      <c r="M21" s="150" t="s">
        <v>133</v>
      </c>
      <c r="N21" s="151" t="s">
        <v>240</v>
      </c>
      <c r="O21" s="152" t="s">
        <v>241</v>
      </c>
      <c r="P21" s="153" t="s">
        <v>233</v>
      </c>
      <c r="R21" s="85" t="s">
        <v>164</v>
      </c>
    </row>
    <row r="22" spans="1:18" ht="41.25" hidden="1" thickTop="1" x14ac:dyDescent="0.15">
      <c r="A22" s="142" t="s">
        <v>193</v>
      </c>
      <c r="B22" s="138" t="s">
        <v>381</v>
      </c>
      <c r="C22" s="138" t="s">
        <v>382</v>
      </c>
      <c r="D22" s="138" t="s">
        <v>383</v>
      </c>
      <c r="E22" s="138" t="s">
        <v>383</v>
      </c>
      <c r="F22" s="138" t="s">
        <v>383</v>
      </c>
      <c r="G22" s="139" t="s">
        <v>378</v>
      </c>
      <c r="H22" s="170" t="s">
        <v>175</v>
      </c>
      <c r="I22" s="139" t="s">
        <v>158</v>
      </c>
      <c r="J22" s="138"/>
      <c r="K22" s="138" t="s">
        <v>242</v>
      </c>
      <c r="L22" s="141">
        <v>16200</v>
      </c>
      <c r="M22" s="150" t="s">
        <v>133</v>
      </c>
      <c r="N22" s="151" t="s">
        <v>243</v>
      </c>
      <c r="O22" s="152" t="s">
        <v>244</v>
      </c>
      <c r="P22" s="153" t="s">
        <v>233</v>
      </c>
      <c r="R22" s="85" t="s">
        <v>164</v>
      </c>
    </row>
    <row r="23" spans="1:18" ht="54.75" hidden="1" thickTop="1" x14ac:dyDescent="0.15">
      <c r="A23" s="142" t="s">
        <v>193</v>
      </c>
      <c r="B23" s="138" t="s">
        <v>381</v>
      </c>
      <c r="C23" s="138" t="s">
        <v>382</v>
      </c>
      <c r="D23" s="138" t="s">
        <v>383</v>
      </c>
      <c r="E23" s="138" t="s">
        <v>383</v>
      </c>
      <c r="F23" s="138" t="s">
        <v>383</v>
      </c>
      <c r="G23" s="139" t="s">
        <v>378</v>
      </c>
      <c r="H23" s="170" t="s">
        <v>384</v>
      </c>
      <c r="I23" s="139" t="s">
        <v>158</v>
      </c>
      <c r="J23" s="138"/>
      <c r="K23" s="138" t="s">
        <v>245</v>
      </c>
      <c r="L23" s="141">
        <v>843739</v>
      </c>
      <c r="M23" s="150" t="s">
        <v>133</v>
      </c>
      <c r="N23" s="151" t="s">
        <v>246</v>
      </c>
      <c r="O23" s="152" t="s">
        <v>247</v>
      </c>
      <c r="P23" s="153" t="s">
        <v>233</v>
      </c>
      <c r="R23" s="85" t="s">
        <v>164</v>
      </c>
    </row>
    <row r="24" spans="1:18" ht="54.75" hidden="1" thickTop="1" x14ac:dyDescent="0.15">
      <c r="A24" s="142" t="s">
        <v>193</v>
      </c>
      <c r="B24" s="138" t="s">
        <v>381</v>
      </c>
      <c r="C24" s="138" t="s">
        <v>385</v>
      </c>
      <c r="D24" s="138" t="s">
        <v>386</v>
      </c>
      <c r="E24" s="138" t="s">
        <v>387</v>
      </c>
      <c r="F24" s="138" t="s">
        <v>387</v>
      </c>
      <c r="G24" s="139" t="s">
        <v>378</v>
      </c>
      <c r="H24" s="170" t="s">
        <v>175</v>
      </c>
      <c r="I24" s="139" t="s">
        <v>158</v>
      </c>
      <c r="J24" s="138"/>
      <c r="K24" s="138" t="s">
        <v>248</v>
      </c>
      <c r="L24" s="141">
        <v>4000</v>
      </c>
      <c r="M24" s="150" t="s">
        <v>133</v>
      </c>
      <c r="N24" s="151" t="s">
        <v>249</v>
      </c>
      <c r="O24" s="152" t="s">
        <v>250</v>
      </c>
      <c r="P24" s="153" t="s">
        <v>233</v>
      </c>
      <c r="R24" s="85" t="s">
        <v>164</v>
      </c>
    </row>
    <row r="25" spans="1:18" ht="68.25" hidden="1" thickTop="1" x14ac:dyDescent="0.15">
      <c r="A25" s="142" t="s">
        <v>193</v>
      </c>
      <c r="B25" s="138" t="s">
        <v>381</v>
      </c>
      <c r="C25" s="138" t="s">
        <v>385</v>
      </c>
      <c r="D25" s="138" t="s">
        <v>386</v>
      </c>
      <c r="E25" s="138" t="s">
        <v>387</v>
      </c>
      <c r="F25" s="138" t="s">
        <v>387</v>
      </c>
      <c r="G25" s="139" t="s">
        <v>378</v>
      </c>
      <c r="H25" s="170" t="s">
        <v>175</v>
      </c>
      <c r="I25" s="139" t="s">
        <v>158</v>
      </c>
      <c r="J25" s="138"/>
      <c r="K25" s="138" t="s">
        <v>251</v>
      </c>
      <c r="L25" s="141">
        <v>118800</v>
      </c>
      <c r="M25" s="150" t="s">
        <v>133</v>
      </c>
      <c r="N25" s="151" t="s">
        <v>252</v>
      </c>
      <c r="O25" s="152" t="s">
        <v>253</v>
      </c>
      <c r="P25" s="153" t="s">
        <v>233</v>
      </c>
      <c r="R25" s="85" t="s">
        <v>164</v>
      </c>
    </row>
    <row r="26" spans="1:18" ht="41.25" hidden="1" thickTop="1" x14ac:dyDescent="0.15">
      <c r="A26" s="142" t="s">
        <v>193</v>
      </c>
      <c r="B26" s="138" t="s">
        <v>381</v>
      </c>
      <c r="C26" s="138" t="s">
        <v>385</v>
      </c>
      <c r="D26" s="138" t="s">
        <v>386</v>
      </c>
      <c r="E26" s="138" t="s">
        <v>388</v>
      </c>
      <c r="F26" s="138" t="s">
        <v>389</v>
      </c>
      <c r="G26" s="139" t="s">
        <v>378</v>
      </c>
      <c r="H26" s="170" t="s">
        <v>175</v>
      </c>
      <c r="I26" s="139" t="s">
        <v>158</v>
      </c>
      <c r="J26" s="138"/>
      <c r="K26" s="138" t="s">
        <v>254</v>
      </c>
      <c r="L26" s="141">
        <v>2960000</v>
      </c>
      <c r="M26" s="150" t="s">
        <v>133</v>
      </c>
      <c r="N26" s="151" t="s">
        <v>255</v>
      </c>
      <c r="O26" s="152" t="s">
        <v>205</v>
      </c>
      <c r="P26" s="153" t="s">
        <v>233</v>
      </c>
      <c r="R26" s="85" t="s">
        <v>164</v>
      </c>
    </row>
    <row r="27" spans="1:18" ht="41.25" hidden="1" thickTop="1" x14ac:dyDescent="0.15">
      <c r="A27" s="142" t="s">
        <v>193</v>
      </c>
      <c r="B27" s="138" t="s">
        <v>381</v>
      </c>
      <c r="C27" s="138" t="s">
        <v>385</v>
      </c>
      <c r="D27" s="138" t="s">
        <v>386</v>
      </c>
      <c r="E27" s="138" t="s">
        <v>388</v>
      </c>
      <c r="F27" s="138" t="s">
        <v>389</v>
      </c>
      <c r="G27" s="139" t="s">
        <v>378</v>
      </c>
      <c r="H27" s="170" t="s">
        <v>175</v>
      </c>
      <c r="I27" s="139" t="s">
        <v>158</v>
      </c>
      <c r="J27" s="138"/>
      <c r="K27" s="138" t="s">
        <v>254</v>
      </c>
      <c r="L27" s="141">
        <v>-746850</v>
      </c>
      <c r="M27" s="150" t="s">
        <v>133</v>
      </c>
      <c r="N27" s="151" t="s">
        <v>255</v>
      </c>
      <c r="O27" s="152" t="s">
        <v>205</v>
      </c>
      <c r="P27" s="153" t="s">
        <v>233</v>
      </c>
      <c r="R27" s="85" t="s">
        <v>164</v>
      </c>
    </row>
    <row r="28" spans="1:18" ht="41.25" hidden="1" thickTop="1" x14ac:dyDescent="0.15">
      <c r="A28" s="142" t="s">
        <v>193</v>
      </c>
      <c r="B28" s="138" t="s">
        <v>381</v>
      </c>
      <c r="C28" s="138" t="s">
        <v>385</v>
      </c>
      <c r="D28" s="138" t="s">
        <v>386</v>
      </c>
      <c r="E28" s="138" t="s">
        <v>388</v>
      </c>
      <c r="F28" s="138" t="s">
        <v>389</v>
      </c>
      <c r="G28" s="139" t="s">
        <v>378</v>
      </c>
      <c r="H28" s="170" t="s">
        <v>175</v>
      </c>
      <c r="I28" s="139" t="s">
        <v>158</v>
      </c>
      <c r="J28" s="138"/>
      <c r="K28" s="138" t="s">
        <v>256</v>
      </c>
      <c r="L28" s="141">
        <v>34183</v>
      </c>
      <c r="M28" s="150" t="s">
        <v>133</v>
      </c>
      <c r="N28" s="151" t="s">
        <v>257</v>
      </c>
      <c r="O28" s="152" t="s">
        <v>205</v>
      </c>
      <c r="P28" s="153" t="s">
        <v>233</v>
      </c>
      <c r="R28" s="85" t="s">
        <v>164</v>
      </c>
    </row>
    <row r="29" spans="1:18" ht="54.75" hidden="1" thickTop="1" x14ac:dyDescent="0.15">
      <c r="A29" s="142" t="s">
        <v>193</v>
      </c>
      <c r="B29" s="138" t="s">
        <v>381</v>
      </c>
      <c r="C29" s="138" t="s">
        <v>385</v>
      </c>
      <c r="D29" s="138" t="s">
        <v>386</v>
      </c>
      <c r="E29" s="138" t="s">
        <v>388</v>
      </c>
      <c r="F29" s="138" t="s">
        <v>389</v>
      </c>
      <c r="G29" s="139" t="s">
        <v>378</v>
      </c>
      <c r="H29" s="170" t="s">
        <v>384</v>
      </c>
      <c r="I29" s="139" t="s">
        <v>158</v>
      </c>
      <c r="J29" s="138"/>
      <c r="K29" s="138" t="s">
        <v>258</v>
      </c>
      <c r="L29" s="141">
        <v>2440800</v>
      </c>
      <c r="M29" s="150" t="s">
        <v>133</v>
      </c>
      <c r="N29" s="151" t="s">
        <v>259</v>
      </c>
      <c r="O29" s="152" t="s">
        <v>260</v>
      </c>
      <c r="P29" s="153" t="s">
        <v>233</v>
      </c>
      <c r="R29" s="85" t="s">
        <v>164</v>
      </c>
    </row>
    <row r="30" spans="1:18" ht="54.75" hidden="1" thickTop="1" x14ac:dyDescent="0.15">
      <c r="A30" s="142" t="s">
        <v>193</v>
      </c>
      <c r="B30" s="138" t="s">
        <v>381</v>
      </c>
      <c r="C30" s="138" t="s">
        <v>385</v>
      </c>
      <c r="D30" s="138" t="s">
        <v>386</v>
      </c>
      <c r="E30" s="138" t="s">
        <v>388</v>
      </c>
      <c r="F30" s="138" t="s">
        <v>389</v>
      </c>
      <c r="G30" s="139" t="s">
        <v>378</v>
      </c>
      <c r="H30" s="170" t="s">
        <v>384</v>
      </c>
      <c r="I30" s="139" t="s">
        <v>158</v>
      </c>
      <c r="J30" s="138"/>
      <c r="K30" s="138" t="s">
        <v>261</v>
      </c>
      <c r="L30" s="141">
        <v>3503147</v>
      </c>
      <c r="M30" s="150" t="s">
        <v>133</v>
      </c>
      <c r="N30" s="151" t="s">
        <v>262</v>
      </c>
      <c r="O30" s="152" t="s">
        <v>263</v>
      </c>
      <c r="P30" s="153" t="s">
        <v>233</v>
      </c>
      <c r="R30" s="85" t="s">
        <v>164</v>
      </c>
    </row>
    <row r="31" spans="1:18" ht="81.75" hidden="1" thickTop="1" x14ac:dyDescent="0.15">
      <c r="A31" s="142" t="s">
        <v>193</v>
      </c>
      <c r="B31" s="138" t="s">
        <v>381</v>
      </c>
      <c r="C31" s="138" t="s">
        <v>385</v>
      </c>
      <c r="D31" s="138" t="s">
        <v>386</v>
      </c>
      <c r="E31" s="138" t="s">
        <v>388</v>
      </c>
      <c r="F31" s="138" t="s">
        <v>389</v>
      </c>
      <c r="G31" s="139" t="s">
        <v>378</v>
      </c>
      <c r="H31" s="170" t="s">
        <v>384</v>
      </c>
      <c r="I31" s="139" t="s">
        <v>158</v>
      </c>
      <c r="J31" s="138"/>
      <c r="K31" s="138" t="s">
        <v>264</v>
      </c>
      <c r="L31" s="141">
        <v>1230324</v>
      </c>
      <c r="M31" s="150" t="s">
        <v>133</v>
      </c>
      <c r="N31" s="151" t="s">
        <v>265</v>
      </c>
      <c r="O31" s="152" t="s">
        <v>266</v>
      </c>
      <c r="P31" s="153" t="s">
        <v>233</v>
      </c>
      <c r="R31" s="85" t="s">
        <v>164</v>
      </c>
    </row>
    <row r="32" spans="1:18" ht="68.25" hidden="1" thickTop="1" x14ac:dyDescent="0.15">
      <c r="A32" s="142" t="s">
        <v>193</v>
      </c>
      <c r="B32" s="138" t="s">
        <v>381</v>
      </c>
      <c r="C32" s="138" t="s">
        <v>385</v>
      </c>
      <c r="D32" s="138" t="s">
        <v>386</v>
      </c>
      <c r="E32" s="138" t="s">
        <v>388</v>
      </c>
      <c r="F32" s="138" t="s">
        <v>389</v>
      </c>
      <c r="G32" s="139" t="s">
        <v>378</v>
      </c>
      <c r="H32" s="170" t="s">
        <v>384</v>
      </c>
      <c r="I32" s="139" t="s">
        <v>158</v>
      </c>
      <c r="J32" s="138"/>
      <c r="K32" s="138" t="s">
        <v>267</v>
      </c>
      <c r="L32" s="141">
        <v>2883600</v>
      </c>
      <c r="M32" s="150" t="s">
        <v>133</v>
      </c>
      <c r="N32" s="151" t="s">
        <v>268</v>
      </c>
      <c r="O32" s="152" t="s">
        <v>269</v>
      </c>
      <c r="P32" s="153" t="s">
        <v>233</v>
      </c>
      <c r="R32" s="85" t="s">
        <v>164</v>
      </c>
    </row>
    <row r="33" spans="1:18" ht="68.25" thickTop="1" x14ac:dyDescent="0.15">
      <c r="A33" s="142" t="s">
        <v>193</v>
      </c>
      <c r="B33" s="138" t="s">
        <v>381</v>
      </c>
      <c r="C33" s="138" t="s">
        <v>385</v>
      </c>
      <c r="D33" s="138" t="s">
        <v>386</v>
      </c>
      <c r="E33" s="138" t="s">
        <v>388</v>
      </c>
      <c r="F33" s="138" t="s">
        <v>389</v>
      </c>
      <c r="G33" s="139" t="s">
        <v>378</v>
      </c>
      <c r="H33" s="170" t="s">
        <v>384</v>
      </c>
      <c r="I33" s="139" t="s">
        <v>158</v>
      </c>
      <c r="J33" s="138"/>
      <c r="K33" s="138" t="s">
        <v>270</v>
      </c>
      <c r="L33" s="141">
        <v>3665717</v>
      </c>
      <c r="M33" s="150" t="s">
        <v>133</v>
      </c>
      <c r="N33" s="151" t="s">
        <v>271</v>
      </c>
      <c r="O33" s="152" t="s">
        <v>263</v>
      </c>
      <c r="P33" s="153" t="s">
        <v>233</v>
      </c>
      <c r="R33" s="85" t="s">
        <v>164</v>
      </c>
    </row>
    <row r="34" spans="1:18" ht="67.5" hidden="1" x14ac:dyDescent="0.15">
      <c r="A34" s="142" t="s">
        <v>193</v>
      </c>
      <c r="B34" s="138" t="s">
        <v>381</v>
      </c>
      <c r="C34" s="138" t="s">
        <v>385</v>
      </c>
      <c r="D34" s="138" t="s">
        <v>386</v>
      </c>
      <c r="E34" s="138" t="s">
        <v>388</v>
      </c>
      <c r="F34" s="138" t="s">
        <v>389</v>
      </c>
      <c r="G34" s="139" t="s">
        <v>378</v>
      </c>
      <c r="H34" s="170" t="s">
        <v>384</v>
      </c>
      <c r="I34" s="139" t="s">
        <v>158</v>
      </c>
      <c r="J34" s="138"/>
      <c r="K34" s="138" t="s">
        <v>272</v>
      </c>
      <c r="L34" s="141">
        <v>2470799</v>
      </c>
      <c r="M34" s="150" t="s">
        <v>133</v>
      </c>
      <c r="N34" s="151" t="s">
        <v>273</v>
      </c>
      <c r="O34" s="152" t="s">
        <v>263</v>
      </c>
      <c r="P34" s="153" t="s">
        <v>233</v>
      </c>
      <c r="R34" s="85" t="s">
        <v>164</v>
      </c>
    </row>
    <row r="35" spans="1:18" ht="54" x14ac:dyDescent="0.15">
      <c r="A35" s="142" t="s">
        <v>193</v>
      </c>
      <c r="B35" s="138" t="s">
        <v>381</v>
      </c>
      <c r="C35" s="138" t="s">
        <v>385</v>
      </c>
      <c r="D35" s="138" t="s">
        <v>386</v>
      </c>
      <c r="E35" s="138" t="s">
        <v>388</v>
      </c>
      <c r="F35" s="138" t="s">
        <v>389</v>
      </c>
      <c r="G35" s="139" t="s">
        <v>378</v>
      </c>
      <c r="H35" s="170" t="s">
        <v>384</v>
      </c>
      <c r="I35" s="139" t="s">
        <v>158</v>
      </c>
      <c r="J35" s="138"/>
      <c r="K35" s="138" t="s">
        <v>274</v>
      </c>
      <c r="L35" s="141">
        <v>14779200</v>
      </c>
      <c r="M35" s="150" t="s">
        <v>133</v>
      </c>
      <c r="N35" s="151" t="s">
        <v>275</v>
      </c>
      <c r="O35" s="152" t="s">
        <v>269</v>
      </c>
      <c r="P35" s="153" t="s">
        <v>233</v>
      </c>
      <c r="R35" s="85" t="s">
        <v>164</v>
      </c>
    </row>
    <row r="36" spans="1:18" ht="54" x14ac:dyDescent="0.15">
      <c r="A36" s="142" t="s">
        <v>193</v>
      </c>
      <c r="B36" s="138" t="s">
        <v>381</v>
      </c>
      <c r="C36" s="138" t="s">
        <v>385</v>
      </c>
      <c r="D36" s="138" t="s">
        <v>386</v>
      </c>
      <c r="E36" s="138" t="s">
        <v>388</v>
      </c>
      <c r="F36" s="138" t="s">
        <v>389</v>
      </c>
      <c r="G36" s="139" t="s">
        <v>378</v>
      </c>
      <c r="H36" s="170" t="s">
        <v>384</v>
      </c>
      <c r="I36" s="139" t="s">
        <v>158</v>
      </c>
      <c r="J36" s="138"/>
      <c r="K36" s="138" t="s">
        <v>276</v>
      </c>
      <c r="L36" s="141">
        <v>3665520</v>
      </c>
      <c r="M36" s="150" t="s">
        <v>133</v>
      </c>
      <c r="N36" s="151" t="s">
        <v>277</v>
      </c>
      <c r="O36" s="152" t="s">
        <v>278</v>
      </c>
      <c r="P36" s="153" t="s">
        <v>233</v>
      </c>
      <c r="R36" s="85" t="s">
        <v>164</v>
      </c>
    </row>
    <row r="37" spans="1:18" ht="40.5" hidden="1" x14ac:dyDescent="0.15">
      <c r="A37" s="142" t="s">
        <v>193</v>
      </c>
      <c r="B37" s="138" t="s">
        <v>390</v>
      </c>
      <c r="C37" s="138" t="s">
        <v>390</v>
      </c>
      <c r="D37" s="138" t="s">
        <v>391</v>
      </c>
      <c r="E37" s="138" t="s">
        <v>377</v>
      </c>
      <c r="F37" s="138" t="s">
        <v>377</v>
      </c>
      <c r="G37" s="139" t="s">
        <v>378</v>
      </c>
      <c r="H37" s="170" t="s">
        <v>175</v>
      </c>
      <c r="I37" s="139" t="s">
        <v>158</v>
      </c>
      <c r="J37" s="138"/>
      <c r="K37" s="138" t="s">
        <v>279</v>
      </c>
      <c r="L37" s="141">
        <v>128400</v>
      </c>
      <c r="M37" s="150" t="s">
        <v>133</v>
      </c>
      <c r="N37" s="151" t="s">
        <v>280</v>
      </c>
      <c r="O37" s="152" t="s">
        <v>281</v>
      </c>
      <c r="P37" s="153" t="s">
        <v>282</v>
      </c>
      <c r="R37" s="85" t="s">
        <v>164</v>
      </c>
    </row>
    <row r="38" spans="1:18" ht="40.5" hidden="1" x14ac:dyDescent="0.15">
      <c r="A38" s="142" t="s">
        <v>193</v>
      </c>
      <c r="B38" s="138" t="s">
        <v>390</v>
      </c>
      <c r="C38" s="138" t="s">
        <v>390</v>
      </c>
      <c r="D38" s="138" t="s">
        <v>391</v>
      </c>
      <c r="E38" s="138" t="s">
        <v>377</v>
      </c>
      <c r="F38" s="138" t="s">
        <v>377</v>
      </c>
      <c r="G38" s="139" t="s">
        <v>378</v>
      </c>
      <c r="H38" s="170" t="s">
        <v>175</v>
      </c>
      <c r="I38" s="139" t="s">
        <v>158</v>
      </c>
      <c r="J38" s="138"/>
      <c r="K38" s="138" t="s">
        <v>283</v>
      </c>
      <c r="L38" s="141">
        <v>329200</v>
      </c>
      <c r="M38" s="150" t="s">
        <v>133</v>
      </c>
      <c r="N38" s="151" t="s">
        <v>284</v>
      </c>
      <c r="O38" s="152" t="s">
        <v>285</v>
      </c>
      <c r="P38" s="153" t="s">
        <v>282</v>
      </c>
      <c r="R38" s="85" t="s">
        <v>164</v>
      </c>
    </row>
    <row r="39" spans="1:18" ht="40.5" hidden="1" x14ac:dyDescent="0.15">
      <c r="A39" s="142" t="s">
        <v>193</v>
      </c>
      <c r="B39" s="138" t="s">
        <v>390</v>
      </c>
      <c r="C39" s="138" t="s">
        <v>390</v>
      </c>
      <c r="D39" s="138" t="s">
        <v>391</v>
      </c>
      <c r="E39" s="138" t="s">
        <v>377</v>
      </c>
      <c r="F39" s="138" t="s">
        <v>377</v>
      </c>
      <c r="G39" s="139" t="s">
        <v>378</v>
      </c>
      <c r="H39" s="170" t="s">
        <v>175</v>
      </c>
      <c r="I39" s="139" t="s">
        <v>158</v>
      </c>
      <c r="J39" s="138"/>
      <c r="K39" s="138" t="s">
        <v>286</v>
      </c>
      <c r="L39" s="141">
        <v>20000</v>
      </c>
      <c r="M39" s="150" t="s">
        <v>133</v>
      </c>
      <c r="N39" s="151" t="s">
        <v>287</v>
      </c>
      <c r="O39" s="152" t="s">
        <v>288</v>
      </c>
      <c r="P39" s="153" t="s">
        <v>282</v>
      </c>
      <c r="R39" s="85" t="s">
        <v>164</v>
      </c>
    </row>
    <row r="40" spans="1:18" ht="40.5" hidden="1" x14ac:dyDescent="0.15">
      <c r="A40" s="142" t="s">
        <v>193</v>
      </c>
      <c r="B40" s="138" t="s">
        <v>390</v>
      </c>
      <c r="C40" s="138" t="s">
        <v>390</v>
      </c>
      <c r="D40" s="138" t="s">
        <v>391</v>
      </c>
      <c r="E40" s="138" t="s">
        <v>377</v>
      </c>
      <c r="F40" s="138" t="s">
        <v>377</v>
      </c>
      <c r="G40" s="139" t="s">
        <v>378</v>
      </c>
      <c r="H40" s="170" t="s">
        <v>175</v>
      </c>
      <c r="I40" s="139" t="s">
        <v>158</v>
      </c>
      <c r="J40" s="138"/>
      <c r="K40" s="138" t="s">
        <v>289</v>
      </c>
      <c r="L40" s="141">
        <v>20000</v>
      </c>
      <c r="M40" s="150" t="s">
        <v>133</v>
      </c>
      <c r="N40" s="151" t="s">
        <v>287</v>
      </c>
      <c r="O40" s="152" t="s">
        <v>290</v>
      </c>
      <c r="P40" s="153" t="s">
        <v>282</v>
      </c>
      <c r="R40" s="85" t="s">
        <v>164</v>
      </c>
    </row>
    <row r="41" spans="1:18" ht="40.5" hidden="1" x14ac:dyDescent="0.15">
      <c r="A41" s="142" t="s">
        <v>193</v>
      </c>
      <c r="B41" s="138" t="s">
        <v>390</v>
      </c>
      <c r="C41" s="138" t="s">
        <v>390</v>
      </c>
      <c r="D41" s="138" t="s">
        <v>391</v>
      </c>
      <c r="E41" s="138" t="s">
        <v>377</v>
      </c>
      <c r="F41" s="138" t="s">
        <v>377</v>
      </c>
      <c r="G41" s="139" t="s">
        <v>378</v>
      </c>
      <c r="H41" s="170" t="s">
        <v>175</v>
      </c>
      <c r="I41" s="139" t="s">
        <v>158</v>
      </c>
      <c r="J41" s="138"/>
      <c r="K41" s="138" t="s">
        <v>291</v>
      </c>
      <c r="L41" s="141">
        <v>1200</v>
      </c>
      <c r="M41" s="150" t="s">
        <v>133</v>
      </c>
      <c r="N41" s="151" t="s">
        <v>292</v>
      </c>
      <c r="O41" s="152" t="s">
        <v>293</v>
      </c>
      <c r="P41" s="153" t="s">
        <v>282</v>
      </c>
      <c r="R41" s="85" t="s">
        <v>164</v>
      </c>
    </row>
    <row r="42" spans="1:18" ht="40.5" hidden="1" x14ac:dyDescent="0.15">
      <c r="A42" s="142" t="s">
        <v>193</v>
      </c>
      <c r="B42" s="138" t="s">
        <v>390</v>
      </c>
      <c r="C42" s="138" t="s">
        <v>390</v>
      </c>
      <c r="D42" s="138" t="s">
        <v>391</v>
      </c>
      <c r="E42" s="138" t="s">
        <v>377</v>
      </c>
      <c r="F42" s="138" t="s">
        <v>377</v>
      </c>
      <c r="G42" s="139" t="s">
        <v>378</v>
      </c>
      <c r="H42" s="170" t="s">
        <v>175</v>
      </c>
      <c r="I42" s="139" t="s">
        <v>158</v>
      </c>
      <c r="J42" s="138"/>
      <c r="K42" s="138" t="s">
        <v>294</v>
      </c>
      <c r="L42" s="141">
        <v>113600</v>
      </c>
      <c r="M42" s="150" t="s">
        <v>133</v>
      </c>
      <c r="N42" s="151" t="s">
        <v>295</v>
      </c>
      <c r="O42" s="152" t="s">
        <v>296</v>
      </c>
      <c r="P42" s="153" t="s">
        <v>282</v>
      </c>
      <c r="R42" s="85" t="s">
        <v>164</v>
      </c>
    </row>
    <row r="43" spans="1:18" ht="40.5" hidden="1" x14ac:dyDescent="0.15">
      <c r="A43" s="142" t="s">
        <v>193</v>
      </c>
      <c r="B43" s="138" t="s">
        <v>390</v>
      </c>
      <c r="C43" s="138" t="s">
        <v>390</v>
      </c>
      <c r="D43" s="138" t="s">
        <v>391</v>
      </c>
      <c r="E43" s="138" t="s">
        <v>377</v>
      </c>
      <c r="F43" s="138" t="s">
        <v>377</v>
      </c>
      <c r="G43" s="139" t="s">
        <v>378</v>
      </c>
      <c r="H43" s="170" t="s">
        <v>175</v>
      </c>
      <c r="I43" s="139" t="s">
        <v>158</v>
      </c>
      <c r="J43" s="138"/>
      <c r="K43" s="138" t="s">
        <v>297</v>
      </c>
      <c r="L43" s="141">
        <v>28200</v>
      </c>
      <c r="M43" s="150" t="s">
        <v>133</v>
      </c>
      <c r="N43" s="151" t="s">
        <v>298</v>
      </c>
      <c r="O43" s="152" t="s">
        <v>299</v>
      </c>
      <c r="P43" s="153" t="s">
        <v>282</v>
      </c>
      <c r="R43" s="85" t="s">
        <v>164</v>
      </c>
    </row>
    <row r="44" spans="1:18" ht="40.5" hidden="1" x14ac:dyDescent="0.15">
      <c r="A44" s="142" t="s">
        <v>193</v>
      </c>
      <c r="B44" s="138" t="s">
        <v>390</v>
      </c>
      <c r="C44" s="138" t="s">
        <v>390</v>
      </c>
      <c r="D44" s="138" t="s">
        <v>391</v>
      </c>
      <c r="E44" s="138" t="s">
        <v>377</v>
      </c>
      <c r="F44" s="138" t="s">
        <v>377</v>
      </c>
      <c r="G44" s="139" t="s">
        <v>378</v>
      </c>
      <c r="H44" s="170" t="s">
        <v>175</v>
      </c>
      <c r="I44" s="139" t="s">
        <v>158</v>
      </c>
      <c r="J44" s="138"/>
      <c r="K44" s="138" t="s">
        <v>300</v>
      </c>
      <c r="L44" s="141">
        <v>20000</v>
      </c>
      <c r="M44" s="150" t="s">
        <v>133</v>
      </c>
      <c r="N44" s="151" t="s">
        <v>287</v>
      </c>
      <c r="O44" s="152" t="s">
        <v>301</v>
      </c>
      <c r="P44" s="153" t="s">
        <v>282</v>
      </c>
      <c r="R44" s="85" t="s">
        <v>164</v>
      </c>
    </row>
    <row r="45" spans="1:18" ht="40.5" hidden="1" x14ac:dyDescent="0.15">
      <c r="A45" s="142" t="s">
        <v>193</v>
      </c>
      <c r="B45" s="138" t="s">
        <v>390</v>
      </c>
      <c r="C45" s="138" t="s">
        <v>390</v>
      </c>
      <c r="D45" s="138" t="s">
        <v>391</v>
      </c>
      <c r="E45" s="138" t="s">
        <v>377</v>
      </c>
      <c r="F45" s="138" t="s">
        <v>377</v>
      </c>
      <c r="G45" s="139" t="s">
        <v>378</v>
      </c>
      <c r="H45" s="170" t="s">
        <v>175</v>
      </c>
      <c r="I45" s="139" t="s">
        <v>158</v>
      </c>
      <c r="J45" s="138"/>
      <c r="K45" s="138" t="s">
        <v>302</v>
      </c>
      <c r="L45" s="141">
        <v>20000</v>
      </c>
      <c r="M45" s="150" t="s">
        <v>133</v>
      </c>
      <c r="N45" s="151" t="s">
        <v>287</v>
      </c>
      <c r="O45" s="152" t="s">
        <v>303</v>
      </c>
      <c r="P45" s="153" t="s">
        <v>282</v>
      </c>
      <c r="R45" s="85" t="s">
        <v>164</v>
      </c>
    </row>
    <row r="46" spans="1:18" ht="40.5" hidden="1" x14ac:dyDescent="0.15">
      <c r="A46" s="142" t="s">
        <v>193</v>
      </c>
      <c r="B46" s="138" t="s">
        <v>390</v>
      </c>
      <c r="C46" s="138" t="s">
        <v>390</v>
      </c>
      <c r="D46" s="138" t="s">
        <v>391</v>
      </c>
      <c r="E46" s="138" t="s">
        <v>377</v>
      </c>
      <c r="F46" s="138" t="s">
        <v>377</v>
      </c>
      <c r="G46" s="139" t="s">
        <v>378</v>
      </c>
      <c r="H46" s="170" t="s">
        <v>175</v>
      </c>
      <c r="I46" s="139" t="s">
        <v>158</v>
      </c>
      <c r="J46" s="138"/>
      <c r="K46" s="138" t="s">
        <v>304</v>
      </c>
      <c r="L46" s="141">
        <v>10000</v>
      </c>
      <c r="M46" s="150" t="s">
        <v>133</v>
      </c>
      <c r="N46" s="151" t="s">
        <v>305</v>
      </c>
      <c r="O46" s="152" t="s">
        <v>306</v>
      </c>
      <c r="P46" s="153" t="s">
        <v>282</v>
      </c>
      <c r="R46" s="85" t="s">
        <v>164</v>
      </c>
    </row>
    <row r="47" spans="1:18" ht="40.5" hidden="1" x14ac:dyDescent="0.15">
      <c r="A47" s="142" t="s">
        <v>193</v>
      </c>
      <c r="B47" s="138" t="s">
        <v>390</v>
      </c>
      <c r="C47" s="138" t="s">
        <v>390</v>
      </c>
      <c r="D47" s="138" t="s">
        <v>391</v>
      </c>
      <c r="E47" s="138" t="s">
        <v>377</v>
      </c>
      <c r="F47" s="138" t="s">
        <v>377</v>
      </c>
      <c r="G47" s="139" t="s">
        <v>378</v>
      </c>
      <c r="H47" s="170" t="s">
        <v>175</v>
      </c>
      <c r="I47" s="139" t="s">
        <v>158</v>
      </c>
      <c r="J47" s="138"/>
      <c r="K47" s="138" t="s">
        <v>307</v>
      </c>
      <c r="L47" s="141">
        <v>66000</v>
      </c>
      <c r="M47" s="150" t="s">
        <v>133</v>
      </c>
      <c r="N47" s="151" t="s">
        <v>308</v>
      </c>
      <c r="O47" s="152" t="s">
        <v>309</v>
      </c>
      <c r="P47" s="153" t="s">
        <v>282</v>
      </c>
      <c r="R47" s="85" t="s">
        <v>164</v>
      </c>
    </row>
    <row r="48" spans="1:18" ht="40.5" hidden="1" x14ac:dyDescent="0.15">
      <c r="A48" s="142" t="s">
        <v>193</v>
      </c>
      <c r="B48" s="138" t="s">
        <v>390</v>
      </c>
      <c r="C48" s="138" t="s">
        <v>390</v>
      </c>
      <c r="D48" s="138" t="s">
        <v>391</v>
      </c>
      <c r="E48" s="138" t="s">
        <v>377</v>
      </c>
      <c r="F48" s="138" t="s">
        <v>377</v>
      </c>
      <c r="G48" s="139" t="s">
        <v>378</v>
      </c>
      <c r="H48" s="170" t="s">
        <v>175</v>
      </c>
      <c r="I48" s="139" t="s">
        <v>158</v>
      </c>
      <c r="J48" s="138"/>
      <c r="K48" s="138" t="s">
        <v>310</v>
      </c>
      <c r="L48" s="141">
        <v>50000</v>
      </c>
      <c r="M48" s="150" t="s">
        <v>133</v>
      </c>
      <c r="N48" s="151" t="s">
        <v>305</v>
      </c>
      <c r="O48" s="152" t="s">
        <v>311</v>
      </c>
      <c r="P48" s="153" t="s">
        <v>282</v>
      </c>
      <c r="R48" s="85" t="s">
        <v>164</v>
      </c>
    </row>
    <row r="49" spans="1:18" ht="40.5" hidden="1" x14ac:dyDescent="0.15">
      <c r="A49" s="142" t="s">
        <v>193</v>
      </c>
      <c r="B49" s="138" t="s">
        <v>390</v>
      </c>
      <c r="C49" s="138" t="s">
        <v>390</v>
      </c>
      <c r="D49" s="138" t="s">
        <v>391</v>
      </c>
      <c r="E49" s="138" t="s">
        <v>379</v>
      </c>
      <c r="F49" s="138" t="s">
        <v>379</v>
      </c>
      <c r="G49" s="139" t="s">
        <v>378</v>
      </c>
      <c r="H49" s="170" t="s">
        <v>175</v>
      </c>
      <c r="I49" s="139" t="s">
        <v>158</v>
      </c>
      <c r="J49" s="138"/>
      <c r="K49" s="138" t="s">
        <v>312</v>
      </c>
      <c r="L49" s="141">
        <v>4102000</v>
      </c>
      <c r="M49" s="150" t="s">
        <v>133</v>
      </c>
      <c r="N49" s="151" t="s">
        <v>313</v>
      </c>
      <c r="O49" s="152" t="s">
        <v>314</v>
      </c>
      <c r="P49" s="153" t="s">
        <v>282</v>
      </c>
      <c r="R49" s="85" t="s">
        <v>164</v>
      </c>
    </row>
    <row r="50" spans="1:18" ht="40.5" hidden="1" x14ac:dyDescent="0.15">
      <c r="A50" s="142" t="s">
        <v>193</v>
      </c>
      <c r="B50" s="138" t="s">
        <v>390</v>
      </c>
      <c r="C50" s="138" t="s">
        <v>390</v>
      </c>
      <c r="D50" s="138" t="s">
        <v>391</v>
      </c>
      <c r="E50" s="138" t="s">
        <v>379</v>
      </c>
      <c r="F50" s="138" t="s">
        <v>379</v>
      </c>
      <c r="G50" s="139" t="s">
        <v>378</v>
      </c>
      <c r="H50" s="170" t="s">
        <v>175</v>
      </c>
      <c r="I50" s="139" t="s">
        <v>158</v>
      </c>
      <c r="J50" s="138"/>
      <c r="K50" s="138" t="s">
        <v>315</v>
      </c>
      <c r="L50" s="141">
        <v>4000</v>
      </c>
      <c r="M50" s="150" t="s">
        <v>133</v>
      </c>
      <c r="N50" s="151" t="s">
        <v>316</v>
      </c>
      <c r="O50" s="152" t="s">
        <v>317</v>
      </c>
      <c r="P50" s="153" t="s">
        <v>282</v>
      </c>
      <c r="R50" s="85" t="s">
        <v>164</v>
      </c>
    </row>
    <row r="51" spans="1:18" ht="40.5" hidden="1" x14ac:dyDescent="0.15">
      <c r="A51" s="142" t="s">
        <v>193</v>
      </c>
      <c r="B51" s="138" t="s">
        <v>390</v>
      </c>
      <c r="C51" s="138" t="s">
        <v>390</v>
      </c>
      <c r="D51" s="138" t="s">
        <v>391</v>
      </c>
      <c r="E51" s="138" t="s">
        <v>379</v>
      </c>
      <c r="F51" s="138" t="s">
        <v>379</v>
      </c>
      <c r="G51" s="139" t="s">
        <v>378</v>
      </c>
      <c r="H51" s="170" t="s">
        <v>175</v>
      </c>
      <c r="I51" s="139" t="s">
        <v>158</v>
      </c>
      <c r="J51" s="138"/>
      <c r="K51" s="138" t="s">
        <v>318</v>
      </c>
      <c r="L51" s="141">
        <v>20350</v>
      </c>
      <c r="M51" s="150" t="s">
        <v>133</v>
      </c>
      <c r="N51" s="151" t="s">
        <v>319</v>
      </c>
      <c r="O51" s="152" t="s">
        <v>320</v>
      </c>
      <c r="P51" s="153" t="s">
        <v>282</v>
      </c>
      <c r="R51" s="85" t="s">
        <v>164</v>
      </c>
    </row>
    <row r="52" spans="1:18" ht="40.5" hidden="1" x14ac:dyDescent="0.15">
      <c r="A52" s="142" t="s">
        <v>193</v>
      </c>
      <c r="B52" s="138" t="s">
        <v>390</v>
      </c>
      <c r="C52" s="138" t="s">
        <v>390</v>
      </c>
      <c r="D52" s="138" t="s">
        <v>391</v>
      </c>
      <c r="E52" s="138" t="s">
        <v>379</v>
      </c>
      <c r="F52" s="138" t="s">
        <v>379</v>
      </c>
      <c r="G52" s="139" t="s">
        <v>378</v>
      </c>
      <c r="H52" s="170" t="s">
        <v>175</v>
      </c>
      <c r="I52" s="139" t="s">
        <v>158</v>
      </c>
      <c r="J52" s="138"/>
      <c r="K52" s="138" t="s">
        <v>321</v>
      </c>
      <c r="L52" s="141">
        <v>27000</v>
      </c>
      <c r="M52" s="150" t="s">
        <v>133</v>
      </c>
      <c r="N52" s="151" t="s">
        <v>322</v>
      </c>
      <c r="O52" s="152" t="s">
        <v>323</v>
      </c>
      <c r="P52" s="153" t="s">
        <v>282</v>
      </c>
      <c r="R52" s="85" t="s">
        <v>164</v>
      </c>
    </row>
    <row r="53" spans="1:18" ht="40.5" hidden="1" x14ac:dyDescent="0.15">
      <c r="A53" s="142" t="s">
        <v>193</v>
      </c>
      <c r="B53" s="138" t="s">
        <v>390</v>
      </c>
      <c r="C53" s="138" t="s">
        <v>390</v>
      </c>
      <c r="D53" s="138" t="s">
        <v>391</v>
      </c>
      <c r="E53" s="138" t="s">
        <v>379</v>
      </c>
      <c r="F53" s="138" t="s">
        <v>379</v>
      </c>
      <c r="G53" s="139" t="s">
        <v>378</v>
      </c>
      <c r="H53" s="170" t="s">
        <v>175</v>
      </c>
      <c r="I53" s="139" t="s">
        <v>158</v>
      </c>
      <c r="J53" s="138"/>
      <c r="K53" s="138" t="s">
        <v>324</v>
      </c>
      <c r="L53" s="141">
        <v>110300</v>
      </c>
      <c r="M53" s="150" t="s">
        <v>133</v>
      </c>
      <c r="N53" s="151" t="s">
        <v>325</v>
      </c>
      <c r="O53" s="152" t="s">
        <v>314</v>
      </c>
      <c r="P53" s="153" t="s">
        <v>282</v>
      </c>
      <c r="R53" s="85" t="s">
        <v>164</v>
      </c>
    </row>
    <row r="54" spans="1:18" ht="40.5" hidden="1" x14ac:dyDescent="0.15">
      <c r="A54" s="142" t="s">
        <v>193</v>
      </c>
      <c r="B54" s="138" t="s">
        <v>390</v>
      </c>
      <c r="C54" s="138" t="s">
        <v>390</v>
      </c>
      <c r="D54" s="138" t="s">
        <v>391</v>
      </c>
      <c r="E54" s="138" t="s">
        <v>379</v>
      </c>
      <c r="F54" s="138" t="s">
        <v>379</v>
      </c>
      <c r="G54" s="139" t="s">
        <v>378</v>
      </c>
      <c r="H54" s="170" t="s">
        <v>175</v>
      </c>
      <c r="I54" s="139" t="s">
        <v>158</v>
      </c>
      <c r="J54" s="138"/>
      <c r="K54" s="138" t="s">
        <v>326</v>
      </c>
      <c r="L54" s="141">
        <v>324000</v>
      </c>
      <c r="M54" s="150" t="s">
        <v>133</v>
      </c>
      <c r="N54" s="151" t="s">
        <v>327</v>
      </c>
      <c r="O54" s="152" t="s">
        <v>314</v>
      </c>
      <c r="P54" s="153" t="s">
        <v>282</v>
      </c>
      <c r="R54" s="85" t="s">
        <v>164</v>
      </c>
    </row>
    <row r="55" spans="1:18" ht="40.5" hidden="1" x14ac:dyDescent="0.15">
      <c r="A55" s="142" t="s">
        <v>193</v>
      </c>
      <c r="B55" s="138" t="s">
        <v>390</v>
      </c>
      <c r="C55" s="138" t="s">
        <v>390</v>
      </c>
      <c r="D55" s="138" t="s">
        <v>391</v>
      </c>
      <c r="E55" s="138" t="s">
        <v>379</v>
      </c>
      <c r="F55" s="138" t="s">
        <v>379</v>
      </c>
      <c r="G55" s="139" t="s">
        <v>378</v>
      </c>
      <c r="H55" s="170" t="s">
        <v>175</v>
      </c>
      <c r="I55" s="139" t="s">
        <v>158</v>
      </c>
      <c r="J55" s="138"/>
      <c r="K55" s="138" t="s">
        <v>328</v>
      </c>
      <c r="L55" s="141">
        <v>6000</v>
      </c>
      <c r="M55" s="150" t="s">
        <v>133</v>
      </c>
      <c r="N55" s="151" t="s">
        <v>329</v>
      </c>
      <c r="O55" s="152" t="s">
        <v>330</v>
      </c>
      <c r="P55" s="153" t="s">
        <v>282</v>
      </c>
      <c r="R55" s="85" t="s">
        <v>164</v>
      </c>
    </row>
    <row r="56" spans="1:18" ht="40.5" hidden="1" x14ac:dyDescent="0.15">
      <c r="A56" s="142" t="s">
        <v>193</v>
      </c>
      <c r="B56" s="138" t="s">
        <v>390</v>
      </c>
      <c r="C56" s="138" t="s">
        <v>390</v>
      </c>
      <c r="D56" s="138" t="s">
        <v>391</v>
      </c>
      <c r="E56" s="138" t="s">
        <v>379</v>
      </c>
      <c r="F56" s="138" t="s">
        <v>379</v>
      </c>
      <c r="G56" s="139" t="s">
        <v>378</v>
      </c>
      <c r="H56" s="170" t="s">
        <v>175</v>
      </c>
      <c r="I56" s="139" t="s">
        <v>158</v>
      </c>
      <c r="J56" s="138"/>
      <c r="K56" s="138" t="s">
        <v>209</v>
      </c>
      <c r="L56" s="141">
        <v>928935</v>
      </c>
      <c r="M56" s="150" t="s">
        <v>133</v>
      </c>
      <c r="N56" s="151" t="s">
        <v>210</v>
      </c>
      <c r="O56" s="152" t="s">
        <v>211</v>
      </c>
      <c r="P56" s="153" t="s">
        <v>282</v>
      </c>
      <c r="R56" s="85" t="s">
        <v>164</v>
      </c>
    </row>
    <row r="57" spans="1:18" ht="40.5" hidden="1" x14ac:dyDescent="0.15">
      <c r="A57" s="142" t="s">
        <v>193</v>
      </c>
      <c r="B57" s="138" t="s">
        <v>390</v>
      </c>
      <c r="C57" s="138" t="s">
        <v>390</v>
      </c>
      <c r="D57" s="138" t="s">
        <v>391</v>
      </c>
      <c r="E57" s="138" t="s">
        <v>379</v>
      </c>
      <c r="F57" s="138" t="s">
        <v>379</v>
      </c>
      <c r="G57" s="139" t="s">
        <v>378</v>
      </c>
      <c r="H57" s="170" t="s">
        <v>175</v>
      </c>
      <c r="I57" s="139" t="s">
        <v>158</v>
      </c>
      <c r="J57" s="138"/>
      <c r="K57" s="138" t="s">
        <v>331</v>
      </c>
      <c r="L57" s="141">
        <v>10000</v>
      </c>
      <c r="M57" s="150" t="s">
        <v>133</v>
      </c>
      <c r="N57" s="151" t="s">
        <v>332</v>
      </c>
      <c r="O57" s="152" t="s">
        <v>333</v>
      </c>
      <c r="P57" s="153" t="s">
        <v>282</v>
      </c>
      <c r="R57" s="85" t="s">
        <v>164</v>
      </c>
    </row>
    <row r="58" spans="1:18" ht="40.5" hidden="1" x14ac:dyDescent="0.15">
      <c r="A58" s="142" t="s">
        <v>193</v>
      </c>
      <c r="B58" s="138" t="s">
        <v>390</v>
      </c>
      <c r="C58" s="138" t="s">
        <v>390</v>
      </c>
      <c r="D58" s="138" t="s">
        <v>391</v>
      </c>
      <c r="E58" s="138" t="s">
        <v>379</v>
      </c>
      <c r="F58" s="138" t="s">
        <v>379</v>
      </c>
      <c r="G58" s="139" t="s">
        <v>378</v>
      </c>
      <c r="H58" s="170" t="s">
        <v>175</v>
      </c>
      <c r="I58" s="139" t="s">
        <v>158</v>
      </c>
      <c r="J58" s="138"/>
      <c r="K58" s="138" t="s">
        <v>334</v>
      </c>
      <c r="L58" s="141">
        <v>37970</v>
      </c>
      <c r="M58" s="150" t="s">
        <v>133</v>
      </c>
      <c r="N58" s="151" t="s">
        <v>335</v>
      </c>
      <c r="O58" s="152" t="s">
        <v>336</v>
      </c>
      <c r="P58" s="153" t="s">
        <v>282</v>
      </c>
      <c r="R58" s="85" t="s">
        <v>164</v>
      </c>
    </row>
    <row r="59" spans="1:18" ht="40.5" hidden="1" x14ac:dyDescent="0.15">
      <c r="A59" s="142" t="s">
        <v>193</v>
      </c>
      <c r="B59" s="138" t="s">
        <v>390</v>
      </c>
      <c r="C59" s="138" t="s">
        <v>390</v>
      </c>
      <c r="D59" s="138" t="s">
        <v>391</v>
      </c>
      <c r="E59" s="138" t="s">
        <v>379</v>
      </c>
      <c r="F59" s="138" t="s">
        <v>379</v>
      </c>
      <c r="G59" s="139" t="s">
        <v>378</v>
      </c>
      <c r="H59" s="170" t="s">
        <v>175</v>
      </c>
      <c r="I59" s="139" t="s">
        <v>158</v>
      </c>
      <c r="J59" s="138"/>
      <c r="K59" s="138" t="s">
        <v>337</v>
      </c>
      <c r="L59" s="141">
        <v>92500</v>
      </c>
      <c r="M59" s="150" t="s">
        <v>133</v>
      </c>
      <c r="N59" s="151" t="s">
        <v>319</v>
      </c>
      <c r="O59" s="152" t="s">
        <v>320</v>
      </c>
      <c r="P59" s="153" t="s">
        <v>282</v>
      </c>
      <c r="R59" s="85" t="s">
        <v>164</v>
      </c>
    </row>
    <row r="60" spans="1:18" ht="40.5" hidden="1" x14ac:dyDescent="0.15">
      <c r="A60" s="142" t="s">
        <v>193</v>
      </c>
      <c r="B60" s="138" t="s">
        <v>390</v>
      </c>
      <c r="C60" s="138" t="s">
        <v>390</v>
      </c>
      <c r="D60" s="138" t="s">
        <v>391</v>
      </c>
      <c r="E60" s="138" t="s">
        <v>379</v>
      </c>
      <c r="F60" s="138" t="s">
        <v>379</v>
      </c>
      <c r="G60" s="139" t="s">
        <v>378</v>
      </c>
      <c r="H60" s="170" t="s">
        <v>175</v>
      </c>
      <c r="I60" s="139" t="s">
        <v>158</v>
      </c>
      <c r="J60" s="138"/>
      <c r="K60" s="138" t="s">
        <v>337</v>
      </c>
      <c r="L60" s="141">
        <v>119500</v>
      </c>
      <c r="M60" s="150" t="s">
        <v>133</v>
      </c>
      <c r="N60" s="151" t="s">
        <v>322</v>
      </c>
      <c r="O60" s="152" t="s">
        <v>323</v>
      </c>
      <c r="P60" s="153" t="s">
        <v>282</v>
      </c>
      <c r="R60" s="85" t="s">
        <v>164</v>
      </c>
    </row>
    <row r="61" spans="1:18" ht="40.5" hidden="1" x14ac:dyDescent="0.15">
      <c r="A61" s="142" t="s">
        <v>193</v>
      </c>
      <c r="B61" s="138" t="s">
        <v>390</v>
      </c>
      <c r="C61" s="138" t="s">
        <v>390</v>
      </c>
      <c r="D61" s="138" t="s">
        <v>391</v>
      </c>
      <c r="E61" s="138" t="s">
        <v>379</v>
      </c>
      <c r="F61" s="138" t="s">
        <v>379</v>
      </c>
      <c r="G61" s="139" t="s">
        <v>378</v>
      </c>
      <c r="H61" s="170" t="s">
        <v>175</v>
      </c>
      <c r="I61" s="139" t="s">
        <v>158</v>
      </c>
      <c r="J61" s="138"/>
      <c r="K61" s="138" t="s">
        <v>338</v>
      </c>
      <c r="L61" s="141">
        <v>38868</v>
      </c>
      <c r="M61" s="150" t="s">
        <v>133</v>
      </c>
      <c r="N61" s="151" t="s">
        <v>335</v>
      </c>
      <c r="O61" s="152" t="s">
        <v>336</v>
      </c>
      <c r="P61" s="153" t="s">
        <v>282</v>
      </c>
      <c r="R61" s="85" t="s">
        <v>164</v>
      </c>
    </row>
    <row r="62" spans="1:18" ht="40.5" hidden="1" x14ac:dyDescent="0.15">
      <c r="A62" s="142" t="s">
        <v>193</v>
      </c>
      <c r="B62" s="138" t="s">
        <v>390</v>
      </c>
      <c r="C62" s="138" t="s">
        <v>390</v>
      </c>
      <c r="D62" s="138" t="s">
        <v>391</v>
      </c>
      <c r="E62" s="138" t="s">
        <v>379</v>
      </c>
      <c r="F62" s="138" t="s">
        <v>379</v>
      </c>
      <c r="G62" s="139" t="s">
        <v>378</v>
      </c>
      <c r="H62" s="170" t="s">
        <v>175</v>
      </c>
      <c r="I62" s="139" t="s">
        <v>158</v>
      </c>
      <c r="J62" s="138"/>
      <c r="K62" s="138" t="s">
        <v>339</v>
      </c>
      <c r="L62" s="141">
        <v>10000</v>
      </c>
      <c r="M62" s="150" t="s">
        <v>133</v>
      </c>
      <c r="N62" s="151" t="s">
        <v>340</v>
      </c>
      <c r="O62" s="152" t="s">
        <v>341</v>
      </c>
      <c r="P62" s="153" t="s">
        <v>282</v>
      </c>
      <c r="R62" s="85" t="s">
        <v>164</v>
      </c>
    </row>
    <row r="63" spans="1:18" ht="40.5" hidden="1" x14ac:dyDescent="0.15">
      <c r="A63" s="142" t="s">
        <v>193</v>
      </c>
      <c r="B63" s="138" t="s">
        <v>390</v>
      </c>
      <c r="C63" s="138" t="s">
        <v>390</v>
      </c>
      <c r="D63" s="138" t="s">
        <v>391</v>
      </c>
      <c r="E63" s="138" t="s">
        <v>379</v>
      </c>
      <c r="F63" s="138" t="s">
        <v>379</v>
      </c>
      <c r="G63" s="139" t="s">
        <v>378</v>
      </c>
      <c r="H63" s="170" t="s">
        <v>175</v>
      </c>
      <c r="I63" s="139" t="s">
        <v>158</v>
      </c>
      <c r="J63" s="138"/>
      <c r="K63" s="138" t="s">
        <v>342</v>
      </c>
      <c r="L63" s="141">
        <v>324000</v>
      </c>
      <c r="M63" s="150" t="s">
        <v>133</v>
      </c>
      <c r="N63" s="151" t="s">
        <v>327</v>
      </c>
      <c r="O63" s="152" t="s">
        <v>314</v>
      </c>
      <c r="P63" s="153" t="s">
        <v>282</v>
      </c>
      <c r="R63" s="85" t="s">
        <v>164</v>
      </c>
    </row>
    <row r="64" spans="1:18" ht="40.5" hidden="1" x14ac:dyDescent="0.15">
      <c r="A64" s="142" t="s">
        <v>193</v>
      </c>
      <c r="B64" s="138" t="s">
        <v>390</v>
      </c>
      <c r="C64" s="138" t="s">
        <v>390</v>
      </c>
      <c r="D64" s="138" t="s">
        <v>391</v>
      </c>
      <c r="E64" s="138" t="s">
        <v>379</v>
      </c>
      <c r="F64" s="138" t="s">
        <v>379</v>
      </c>
      <c r="G64" s="139" t="s">
        <v>378</v>
      </c>
      <c r="H64" s="170" t="s">
        <v>175</v>
      </c>
      <c r="I64" s="139" t="s">
        <v>158</v>
      </c>
      <c r="J64" s="138"/>
      <c r="K64" s="138" t="s">
        <v>343</v>
      </c>
      <c r="L64" s="141">
        <v>43176</v>
      </c>
      <c r="M64" s="150" t="s">
        <v>133</v>
      </c>
      <c r="N64" s="151" t="s">
        <v>335</v>
      </c>
      <c r="O64" s="152" t="s">
        <v>336</v>
      </c>
      <c r="P64" s="153" t="s">
        <v>282</v>
      </c>
      <c r="R64" s="85" t="s">
        <v>164</v>
      </c>
    </row>
    <row r="65" spans="1:18" ht="40.5" hidden="1" x14ac:dyDescent="0.15">
      <c r="A65" s="142" t="s">
        <v>193</v>
      </c>
      <c r="B65" s="138" t="s">
        <v>390</v>
      </c>
      <c r="C65" s="138" t="s">
        <v>390</v>
      </c>
      <c r="D65" s="138" t="s">
        <v>391</v>
      </c>
      <c r="E65" s="138" t="s">
        <v>379</v>
      </c>
      <c r="F65" s="138" t="s">
        <v>379</v>
      </c>
      <c r="G65" s="139" t="s">
        <v>378</v>
      </c>
      <c r="H65" s="170" t="s">
        <v>175</v>
      </c>
      <c r="I65" s="139" t="s">
        <v>158</v>
      </c>
      <c r="J65" s="138"/>
      <c r="K65" s="138" t="s">
        <v>344</v>
      </c>
      <c r="L65" s="141">
        <v>129600</v>
      </c>
      <c r="M65" s="150" t="s">
        <v>133</v>
      </c>
      <c r="N65" s="151" t="s">
        <v>345</v>
      </c>
      <c r="O65" s="152" t="s">
        <v>346</v>
      </c>
      <c r="P65" s="153" t="s">
        <v>282</v>
      </c>
      <c r="R65" s="85" t="s">
        <v>164</v>
      </c>
    </row>
    <row r="66" spans="1:18" ht="40.5" hidden="1" x14ac:dyDescent="0.15">
      <c r="A66" s="142" t="s">
        <v>193</v>
      </c>
      <c r="B66" s="138" t="s">
        <v>390</v>
      </c>
      <c r="C66" s="138" t="s">
        <v>390</v>
      </c>
      <c r="D66" s="138" t="s">
        <v>391</v>
      </c>
      <c r="E66" s="138" t="s">
        <v>379</v>
      </c>
      <c r="F66" s="138" t="s">
        <v>379</v>
      </c>
      <c r="G66" s="139" t="s">
        <v>378</v>
      </c>
      <c r="H66" s="170" t="s">
        <v>175</v>
      </c>
      <c r="I66" s="139" t="s">
        <v>158</v>
      </c>
      <c r="J66" s="138"/>
      <c r="K66" s="138" t="s">
        <v>347</v>
      </c>
      <c r="L66" s="141">
        <v>4142000</v>
      </c>
      <c r="M66" s="150" t="s">
        <v>133</v>
      </c>
      <c r="N66" s="151" t="s">
        <v>348</v>
      </c>
      <c r="O66" s="152" t="s">
        <v>314</v>
      </c>
      <c r="P66" s="153" t="s">
        <v>282</v>
      </c>
      <c r="R66" s="85" t="s">
        <v>164</v>
      </c>
    </row>
    <row r="67" spans="1:18" ht="40.5" hidden="1" x14ac:dyDescent="0.15">
      <c r="A67" s="142" t="s">
        <v>193</v>
      </c>
      <c r="B67" s="138" t="s">
        <v>390</v>
      </c>
      <c r="C67" s="138" t="s">
        <v>390</v>
      </c>
      <c r="D67" s="138" t="s">
        <v>391</v>
      </c>
      <c r="E67" s="138" t="s">
        <v>379</v>
      </c>
      <c r="F67" s="138" t="s">
        <v>379</v>
      </c>
      <c r="G67" s="139" t="s">
        <v>378</v>
      </c>
      <c r="H67" s="170" t="s">
        <v>175</v>
      </c>
      <c r="I67" s="139" t="s">
        <v>158</v>
      </c>
      <c r="J67" s="138"/>
      <c r="K67" s="138" t="s">
        <v>349</v>
      </c>
      <c r="L67" s="141">
        <v>94350</v>
      </c>
      <c r="M67" s="150" t="s">
        <v>133</v>
      </c>
      <c r="N67" s="151" t="s">
        <v>319</v>
      </c>
      <c r="O67" s="152" t="s">
        <v>320</v>
      </c>
      <c r="P67" s="153" t="s">
        <v>282</v>
      </c>
      <c r="R67" s="85" t="s">
        <v>164</v>
      </c>
    </row>
    <row r="68" spans="1:18" ht="40.5" hidden="1" x14ac:dyDescent="0.15">
      <c r="A68" s="142" t="s">
        <v>193</v>
      </c>
      <c r="B68" s="138" t="s">
        <v>390</v>
      </c>
      <c r="C68" s="138" t="s">
        <v>390</v>
      </c>
      <c r="D68" s="138" t="s">
        <v>391</v>
      </c>
      <c r="E68" s="138" t="s">
        <v>379</v>
      </c>
      <c r="F68" s="138" t="s">
        <v>379</v>
      </c>
      <c r="G68" s="139" t="s">
        <v>378</v>
      </c>
      <c r="H68" s="170" t="s">
        <v>175</v>
      </c>
      <c r="I68" s="139" t="s">
        <v>158</v>
      </c>
      <c r="J68" s="138"/>
      <c r="K68" s="138" t="s">
        <v>349</v>
      </c>
      <c r="L68" s="141">
        <v>151500</v>
      </c>
      <c r="M68" s="150" t="s">
        <v>133</v>
      </c>
      <c r="N68" s="151" t="s">
        <v>322</v>
      </c>
      <c r="O68" s="152" t="s">
        <v>323</v>
      </c>
      <c r="P68" s="153" t="s">
        <v>282</v>
      </c>
      <c r="R68" s="85" t="s">
        <v>164</v>
      </c>
    </row>
    <row r="69" spans="1:18" ht="40.5" hidden="1" x14ac:dyDescent="0.15">
      <c r="A69" s="142" t="s">
        <v>193</v>
      </c>
      <c r="B69" s="138" t="s">
        <v>390</v>
      </c>
      <c r="C69" s="138" t="s">
        <v>390</v>
      </c>
      <c r="D69" s="138" t="s">
        <v>391</v>
      </c>
      <c r="E69" s="138" t="s">
        <v>379</v>
      </c>
      <c r="F69" s="138" t="s">
        <v>379</v>
      </c>
      <c r="G69" s="139" t="s">
        <v>378</v>
      </c>
      <c r="H69" s="170" t="s">
        <v>175</v>
      </c>
      <c r="I69" s="139" t="s">
        <v>158</v>
      </c>
      <c r="J69" s="138"/>
      <c r="K69" s="138" t="s">
        <v>350</v>
      </c>
      <c r="L69" s="141">
        <v>2000</v>
      </c>
      <c r="M69" s="150" t="s">
        <v>133</v>
      </c>
      <c r="N69" s="151" t="s">
        <v>351</v>
      </c>
      <c r="O69" s="152" t="s">
        <v>352</v>
      </c>
      <c r="P69" s="153" t="s">
        <v>282</v>
      </c>
      <c r="R69" s="85" t="s">
        <v>164</v>
      </c>
    </row>
    <row r="70" spans="1:18" ht="54" hidden="1" x14ac:dyDescent="0.15">
      <c r="A70" s="142" t="s">
        <v>193</v>
      </c>
      <c r="B70" s="138" t="s">
        <v>390</v>
      </c>
      <c r="C70" s="138" t="s">
        <v>390</v>
      </c>
      <c r="D70" s="138" t="s">
        <v>391</v>
      </c>
      <c r="E70" s="138" t="s">
        <v>379</v>
      </c>
      <c r="F70" s="138" t="s">
        <v>379</v>
      </c>
      <c r="G70" s="139" t="s">
        <v>378</v>
      </c>
      <c r="H70" s="170" t="s">
        <v>175</v>
      </c>
      <c r="I70" s="139" t="s">
        <v>158</v>
      </c>
      <c r="J70" s="138"/>
      <c r="K70" s="138" t="s">
        <v>353</v>
      </c>
      <c r="L70" s="141">
        <v>81000</v>
      </c>
      <c r="M70" s="150" t="s">
        <v>133</v>
      </c>
      <c r="N70" s="151" t="s">
        <v>238</v>
      </c>
      <c r="O70" s="152" t="s">
        <v>354</v>
      </c>
      <c r="P70" s="153" t="s">
        <v>282</v>
      </c>
      <c r="R70" s="85" t="s">
        <v>164</v>
      </c>
    </row>
    <row r="71" spans="1:18" ht="40.5" hidden="1" x14ac:dyDescent="0.15">
      <c r="A71" s="142" t="s">
        <v>193</v>
      </c>
      <c r="B71" s="138" t="s">
        <v>390</v>
      </c>
      <c r="C71" s="138" t="s">
        <v>390</v>
      </c>
      <c r="D71" s="138" t="s">
        <v>391</v>
      </c>
      <c r="E71" s="138" t="s">
        <v>379</v>
      </c>
      <c r="F71" s="138" t="s">
        <v>379</v>
      </c>
      <c r="G71" s="139" t="s">
        <v>378</v>
      </c>
      <c r="H71" s="170" t="s">
        <v>175</v>
      </c>
      <c r="I71" s="139" t="s">
        <v>158</v>
      </c>
      <c r="J71" s="138"/>
      <c r="K71" s="138" t="s">
        <v>355</v>
      </c>
      <c r="L71" s="141">
        <v>159120</v>
      </c>
      <c r="M71" s="150" t="s">
        <v>133</v>
      </c>
      <c r="N71" s="151" t="s">
        <v>335</v>
      </c>
      <c r="O71" s="152" t="s">
        <v>336</v>
      </c>
      <c r="P71" s="153" t="s">
        <v>282</v>
      </c>
      <c r="R71" s="85" t="s">
        <v>164</v>
      </c>
    </row>
    <row r="72" spans="1:18" ht="40.5" hidden="1" x14ac:dyDescent="0.15">
      <c r="A72" s="142" t="s">
        <v>193</v>
      </c>
      <c r="B72" s="138" t="s">
        <v>390</v>
      </c>
      <c r="C72" s="138" t="s">
        <v>390</v>
      </c>
      <c r="D72" s="138" t="s">
        <v>391</v>
      </c>
      <c r="E72" s="138" t="s">
        <v>379</v>
      </c>
      <c r="F72" s="138" t="s">
        <v>379</v>
      </c>
      <c r="G72" s="139" t="s">
        <v>378</v>
      </c>
      <c r="H72" s="170" t="s">
        <v>175</v>
      </c>
      <c r="I72" s="139" t="s">
        <v>158</v>
      </c>
      <c r="J72" s="138"/>
      <c r="K72" s="138" t="s">
        <v>356</v>
      </c>
      <c r="L72" s="141">
        <v>41520</v>
      </c>
      <c r="M72" s="150" t="s">
        <v>133</v>
      </c>
      <c r="N72" s="151" t="s">
        <v>335</v>
      </c>
      <c r="O72" s="152" t="s">
        <v>336</v>
      </c>
      <c r="P72" s="153" t="s">
        <v>282</v>
      </c>
      <c r="R72" s="85" t="s">
        <v>164</v>
      </c>
    </row>
    <row r="73" spans="1:18" ht="40.5" hidden="1" x14ac:dyDescent="0.15">
      <c r="A73" s="142" t="s">
        <v>193</v>
      </c>
      <c r="B73" s="138" t="s">
        <v>390</v>
      </c>
      <c r="C73" s="138" t="s">
        <v>390</v>
      </c>
      <c r="D73" s="138" t="s">
        <v>391</v>
      </c>
      <c r="E73" s="138" t="s">
        <v>379</v>
      </c>
      <c r="F73" s="138" t="s">
        <v>379</v>
      </c>
      <c r="G73" s="139" t="s">
        <v>378</v>
      </c>
      <c r="H73" s="170" t="s">
        <v>175</v>
      </c>
      <c r="I73" s="139" t="s">
        <v>158</v>
      </c>
      <c r="J73" s="138"/>
      <c r="K73" s="138" t="s">
        <v>357</v>
      </c>
      <c r="L73" s="141">
        <v>39120</v>
      </c>
      <c r="M73" s="150" t="s">
        <v>133</v>
      </c>
      <c r="N73" s="151" t="s">
        <v>335</v>
      </c>
      <c r="O73" s="152" t="s">
        <v>336</v>
      </c>
      <c r="P73" s="153" t="s">
        <v>282</v>
      </c>
      <c r="R73" s="85" t="s">
        <v>164</v>
      </c>
    </row>
    <row r="74" spans="1:18" ht="40.5" hidden="1" x14ac:dyDescent="0.15">
      <c r="A74" s="142" t="s">
        <v>193</v>
      </c>
      <c r="B74" s="138" t="s">
        <v>390</v>
      </c>
      <c r="C74" s="138" t="s">
        <v>390</v>
      </c>
      <c r="D74" s="138" t="s">
        <v>391</v>
      </c>
      <c r="E74" s="138" t="s">
        <v>379</v>
      </c>
      <c r="F74" s="138" t="s">
        <v>379</v>
      </c>
      <c r="G74" s="139" t="s">
        <v>378</v>
      </c>
      <c r="H74" s="170" t="s">
        <v>175</v>
      </c>
      <c r="I74" s="139" t="s">
        <v>158</v>
      </c>
      <c r="J74" s="138"/>
      <c r="K74" s="138" t="s">
        <v>358</v>
      </c>
      <c r="L74" s="141">
        <v>387516</v>
      </c>
      <c r="M74" s="150" t="s">
        <v>133</v>
      </c>
      <c r="N74" s="151" t="s">
        <v>335</v>
      </c>
      <c r="O74" s="152" t="s">
        <v>336</v>
      </c>
      <c r="P74" s="153" t="s">
        <v>282</v>
      </c>
      <c r="R74" s="85" t="s">
        <v>164</v>
      </c>
    </row>
    <row r="75" spans="1:18" ht="40.5" hidden="1" x14ac:dyDescent="0.15">
      <c r="A75" s="142" t="s">
        <v>193</v>
      </c>
      <c r="B75" s="138" t="s">
        <v>390</v>
      </c>
      <c r="C75" s="138" t="s">
        <v>390</v>
      </c>
      <c r="D75" s="138" t="s">
        <v>391</v>
      </c>
      <c r="E75" s="138" t="s">
        <v>379</v>
      </c>
      <c r="F75" s="138" t="s">
        <v>379</v>
      </c>
      <c r="G75" s="139" t="s">
        <v>378</v>
      </c>
      <c r="H75" s="170" t="s">
        <v>175</v>
      </c>
      <c r="I75" s="139" t="s">
        <v>158</v>
      </c>
      <c r="J75" s="138"/>
      <c r="K75" s="138" t="s">
        <v>359</v>
      </c>
      <c r="L75" s="141">
        <v>23364</v>
      </c>
      <c r="M75" s="150" t="s">
        <v>133</v>
      </c>
      <c r="N75" s="151" t="s">
        <v>335</v>
      </c>
      <c r="O75" s="152" t="s">
        <v>336</v>
      </c>
      <c r="P75" s="153" t="s">
        <v>282</v>
      </c>
      <c r="R75" s="85" t="s">
        <v>164</v>
      </c>
    </row>
    <row r="76" spans="1:18" ht="40.5" hidden="1" x14ac:dyDescent="0.15">
      <c r="A76" s="142" t="s">
        <v>193</v>
      </c>
      <c r="B76" s="138" t="s">
        <v>390</v>
      </c>
      <c r="C76" s="138" t="s">
        <v>390</v>
      </c>
      <c r="D76" s="138" t="s">
        <v>391</v>
      </c>
      <c r="E76" s="138" t="s">
        <v>379</v>
      </c>
      <c r="F76" s="138" t="s">
        <v>379</v>
      </c>
      <c r="G76" s="139" t="s">
        <v>378</v>
      </c>
      <c r="H76" s="170" t="s">
        <v>175</v>
      </c>
      <c r="I76" s="139" t="s">
        <v>158</v>
      </c>
      <c r="J76" s="138"/>
      <c r="K76" s="138" t="s">
        <v>360</v>
      </c>
      <c r="L76" s="141">
        <v>6925</v>
      </c>
      <c r="M76" s="150" t="s">
        <v>133</v>
      </c>
      <c r="N76" s="151" t="s">
        <v>335</v>
      </c>
      <c r="O76" s="152" t="s">
        <v>336</v>
      </c>
      <c r="P76" s="153" t="s">
        <v>282</v>
      </c>
      <c r="R76" s="85" t="s">
        <v>164</v>
      </c>
    </row>
    <row r="77" spans="1:18" ht="40.5" hidden="1" x14ac:dyDescent="0.15">
      <c r="A77" s="142" t="s">
        <v>193</v>
      </c>
      <c r="B77" s="138" t="s">
        <v>390</v>
      </c>
      <c r="C77" s="138" t="s">
        <v>390</v>
      </c>
      <c r="D77" s="138" t="s">
        <v>391</v>
      </c>
      <c r="E77" s="138" t="s">
        <v>379</v>
      </c>
      <c r="F77" s="138" t="s">
        <v>379</v>
      </c>
      <c r="G77" s="139" t="s">
        <v>378</v>
      </c>
      <c r="H77" s="170" t="s">
        <v>175</v>
      </c>
      <c r="I77" s="139" t="s">
        <v>158</v>
      </c>
      <c r="J77" s="138"/>
      <c r="K77" s="138" t="s">
        <v>361</v>
      </c>
      <c r="L77" s="141">
        <v>11910</v>
      </c>
      <c r="M77" s="150" t="s">
        <v>133</v>
      </c>
      <c r="N77" s="151" t="s">
        <v>335</v>
      </c>
      <c r="O77" s="152" t="s">
        <v>336</v>
      </c>
      <c r="P77" s="153" t="s">
        <v>282</v>
      </c>
      <c r="R77" s="85" t="s">
        <v>164</v>
      </c>
    </row>
    <row r="78" spans="1:18" ht="40.5" hidden="1" x14ac:dyDescent="0.15">
      <c r="A78" s="142" t="s">
        <v>193</v>
      </c>
      <c r="B78" s="138" t="s">
        <v>390</v>
      </c>
      <c r="C78" s="138" t="s">
        <v>390</v>
      </c>
      <c r="D78" s="138" t="s">
        <v>391</v>
      </c>
      <c r="E78" s="138" t="s">
        <v>379</v>
      </c>
      <c r="F78" s="138" t="s">
        <v>379</v>
      </c>
      <c r="G78" s="139" t="s">
        <v>378</v>
      </c>
      <c r="H78" s="170" t="s">
        <v>175</v>
      </c>
      <c r="I78" s="139" t="s">
        <v>158</v>
      </c>
      <c r="J78" s="138"/>
      <c r="K78" s="138" t="s">
        <v>362</v>
      </c>
      <c r="L78" s="141">
        <v>4130</v>
      </c>
      <c r="M78" s="150" t="s">
        <v>133</v>
      </c>
      <c r="N78" s="151" t="s">
        <v>363</v>
      </c>
      <c r="O78" s="152" t="s">
        <v>364</v>
      </c>
      <c r="P78" s="153" t="s">
        <v>282</v>
      </c>
      <c r="R78" s="85" t="s">
        <v>164</v>
      </c>
    </row>
    <row r="79" spans="1:18" ht="40.5" hidden="1" x14ac:dyDescent="0.15">
      <c r="A79" s="142" t="s">
        <v>193</v>
      </c>
      <c r="B79" s="138" t="s">
        <v>390</v>
      </c>
      <c r="C79" s="138" t="s">
        <v>390</v>
      </c>
      <c r="D79" s="138" t="s">
        <v>391</v>
      </c>
      <c r="E79" s="138" t="s">
        <v>379</v>
      </c>
      <c r="F79" s="138" t="s">
        <v>379</v>
      </c>
      <c r="G79" s="139" t="s">
        <v>378</v>
      </c>
      <c r="H79" s="170" t="s">
        <v>175</v>
      </c>
      <c r="I79" s="139" t="s">
        <v>158</v>
      </c>
      <c r="J79" s="138"/>
      <c r="K79" s="138" t="s">
        <v>365</v>
      </c>
      <c r="L79" s="141">
        <v>6130</v>
      </c>
      <c r="M79" s="150" t="s">
        <v>133</v>
      </c>
      <c r="N79" s="151" t="s">
        <v>335</v>
      </c>
      <c r="O79" s="152" t="s">
        <v>336</v>
      </c>
      <c r="P79" s="153" t="s">
        <v>282</v>
      </c>
      <c r="R79" s="85" t="s">
        <v>164</v>
      </c>
    </row>
    <row r="80" spans="1:18" ht="40.5" hidden="1" x14ac:dyDescent="0.15">
      <c r="A80" s="142" t="s">
        <v>193</v>
      </c>
      <c r="B80" s="138" t="s">
        <v>390</v>
      </c>
      <c r="C80" s="138" t="s">
        <v>390</v>
      </c>
      <c r="D80" s="138" t="s">
        <v>391</v>
      </c>
      <c r="E80" s="138" t="s">
        <v>379</v>
      </c>
      <c r="F80" s="138" t="s">
        <v>379</v>
      </c>
      <c r="G80" s="139" t="s">
        <v>378</v>
      </c>
      <c r="H80" s="170" t="s">
        <v>175</v>
      </c>
      <c r="I80" s="139" t="s">
        <v>158</v>
      </c>
      <c r="J80" s="138"/>
      <c r="K80" s="138" t="s">
        <v>366</v>
      </c>
      <c r="L80" s="141">
        <v>6425</v>
      </c>
      <c r="M80" s="150" t="s">
        <v>133</v>
      </c>
      <c r="N80" s="151" t="s">
        <v>335</v>
      </c>
      <c r="O80" s="152" t="s">
        <v>336</v>
      </c>
      <c r="P80" s="153" t="s">
        <v>282</v>
      </c>
      <c r="R80" s="85" t="s">
        <v>164</v>
      </c>
    </row>
    <row r="81" spans="1:18" ht="40.5" hidden="1" x14ac:dyDescent="0.15">
      <c r="A81" s="142" t="s">
        <v>193</v>
      </c>
      <c r="B81" s="138" t="s">
        <v>390</v>
      </c>
      <c r="C81" s="138" t="s">
        <v>390</v>
      </c>
      <c r="D81" s="138" t="s">
        <v>391</v>
      </c>
      <c r="E81" s="138" t="s">
        <v>379</v>
      </c>
      <c r="F81" s="138" t="s">
        <v>379</v>
      </c>
      <c r="G81" s="139" t="s">
        <v>378</v>
      </c>
      <c r="H81" s="170" t="s">
        <v>175</v>
      </c>
      <c r="I81" s="139" t="s">
        <v>158</v>
      </c>
      <c r="J81" s="138"/>
      <c r="K81" s="138" t="s">
        <v>367</v>
      </c>
      <c r="L81" s="141">
        <v>5335</v>
      </c>
      <c r="M81" s="150" t="s">
        <v>133</v>
      </c>
      <c r="N81" s="151" t="s">
        <v>335</v>
      </c>
      <c r="O81" s="152" t="s">
        <v>336</v>
      </c>
      <c r="P81" s="153" t="s">
        <v>282</v>
      </c>
      <c r="R81" s="85" t="s">
        <v>164</v>
      </c>
    </row>
    <row r="82" spans="1:18" ht="40.5" hidden="1" x14ac:dyDescent="0.15">
      <c r="A82" s="142" t="s">
        <v>193</v>
      </c>
      <c r="B82" s="138" t="s">
        <v>390</v>
      </c>
      <c r="C82" s="138" t="s">
        <v>390</v>
      </c>
      <c r="D82" s="138" t="s">
        <v>391</v>
      </c>
      <c r="E82" s="138" t="s">
        <v>379</v>
      </c>
      <c r="F82" s="138" t="s">
        <v>379</v>
      </c>
      <c r="G82" s="139" t="s">
        <v>378</v>
      </c>
      <c r="H82" s="170" t="s">
        <v>175</v>
      </c>
      <c r="I82" s="139" t="s">
        <v>158</v>
      </c>
      <c r="J82" s="138"/>
      <c r="K82" s="138" t="s">
        <v>368</v>
      </c>
      <c r="L82" s="141">
        <v>4035</v>
      </c>
      <c r="M82" s="150" t="s">
        <v>133</v>
      </c>
      <c r="N82" s="151" t="s">
        <v>335</v>
      </c>
      <c r="O82" s="152" t="s">
        <v>336</v>
      </c>
      <c r="P82" s="153" t="s">
        <v>282</v>
      </c>
      <c r="R82" s="85" t="s">
        <v>164</v>
      </c>
    </row>
    <row r="83" spans="1:18" ht="40.5" hidden="1" x14ac:dyDescent="0.15">
      <c r="A83" s="142" t="s">
        <v>193</v>
      </c>
      <c r="B83" s="138" t="s">
        <v>390</v>
      </c>
      <c r="C83" s="138" t="s">
        <v>390</v>
      </c>
      <c r="D83" s="138" t="s">
        <v>391</v>
      </c>
      <c r="E83" s="138" t="s">
        <v>392</v>
      </c>
      <c r="F83" s="138" t="s">
        <v>392</v>
      </c>
      <c r="G83" s="139" t="s">
        <v>378</v>
      </c>
      <c r="H83" s="170" t="s">
        <v>175</v>
      </c>
      <c r="I83" s="139" t="s">
        <v>158</v>
      </c>
      <c r="J83" s="138"/>
      <c r="K83" s="138" t="s">
        <v>369</v>
      </c>
      <c r="L83" s="141">
        <v>26278108</v>
      </c>
      <c r="M83" s="150" t="s">
        <v>133</v>
      </c>
      <c r="N83" s="151" t="s">
        <v>370</v>
      </c>
      <c r="O83" s="152" t="s">
        <v>205</v>
      </c>
      <c r="P83" s="153" t="s">
        <v>282</v>
      </c>
      <c r="R83" s="85" t="s">
        <v>164</v>
      </c>
    </row>
    <row r="84" spans="1:18" ht="54" hidden="1" x14ac:dyDescent="0.15">
      <c r="A84" s="142" t="s">
        <v>193</v>
      </c>
      <c r="B84" s="138" t="s">
        <v>390</v>
      </c>
      <c r="C84" s="138" t="s">
        <v>390</v>
      </c>
      <c r="D84" s="138" t="s">
        <v>393</v>
      </c>
      <c r="E84" s="138" t="s">
        <v>394</v>
      </c>
      <c r="F84" s="138" t="s">
        <v>395</v>
      </c>
      <c r="G84" s="139" t="s">
        <v>378</v>
      </c>
      <c r="H84" s="170" t="s">
        <v>175</v>
      </c>
      <c r="I84" s="139" t="s">
        <v>158</v>
      </c>
      <c r="J84" s="138"/>
      <c r="K84" s="138" t="s">
        <v>371</v>
      </c>
      <c r="L84" s="141">
        <v>957207</v>
      </c>
      <c r="M84" s="150" t="s">
        <v>133</v>
      </c>
      <c r="N84" s="151" t="s">
        <v>372</v>
      </c>
      <c r="O84" s="152" t="s">
        <v>373</v>
      </c>
      <c r="P84" s="153" t="s">
        <v>282</v>
      </c>
      <c r="R84" s="85" t="s">
        <v>164</v>
      </c>
    </row>
    <row r="85" spans="1:18" x14ac:dyDescent="0.15">
      <c r="R85" s="85" t="s">
        <v>164</v>
      </c>
    </row>
    <row r="86" spans="1:18" x14ac:dyDescent="0.15">
      <c r="L86">
        <f>SUBTOTAL(9,L1:L85)</f>
        <v>22110437</v>
      </c>
      <c r="R86" s="85" t="s">
        <v>164</v>
      </c>
    </row>
    <row r="87" spans="1:18" x14ac:dyDescent="0.15">
      <c r="A87" s="85" t="s">
        <v>164</v>
      </c>
      <c r="B87" s="85" t="s">
        <v>164</v>
      </c>
      <c r="C87" s="85" t="s">
        <v>164</v>
      </c>
      <c r="D87" s="85" t="s">
        <v>164</v>
      </c>
      <c r="E87" s="85" t="s">
        <v>164</v>
      </c>
      <c r="F87" s="85" t="s">
        <v>164</v>
      </c>
      <c r="G87" s="85" t="s">
        <v>164</v>
      </c>
      <c r="H87" s="85" t="s">
        <v>164</v>
      </c>
      <c r="I87" s="85" t="s">
        <v>164</v>
      </c>
      <c r="J87" s="85" t="s">
        <v>164</v>
      </c>
      <c r="K87" s="85" t="s">
        <v>164</v>
      </c>
      <c r="L87" s="85" t="s">
        <v>164</v>
      </c>
      <c r="M87" s="85" t="s">
        <v>164</v>
      </c>
      <c r="N87" s="85" t="s">
        <v>164</v>
      </c>
      <c r="O87" s="85" t="s">
        <v>164</v>
      </c>
      <c r="P87" s="85" t="s">
        <v>164</v>
      </c>
      <c r="Q87" s="140" t="s">
        <v>164</v>
      </c>
      <c r="R87" s="85" t="s">
        <v>164</v>
      </c>
    </row>
  </sheetData>
  <autoFilter ref="A1:P84" xr:uid="{00000000-0009-0000-0000-000006000000}">
    <filterColumn colId="11">
      <filters>
        <filter val="14,779,200"/>
        <filter val="3,665,520"/>
        <filter val="3,665,717"/>
      </filters>
    </filterColumn>
    <filterColumn colId="15">
      <filters>
        <filter val="環境衛生"/>
      </filters>
    </filterColumn>
  </autoFilter>
  <phoneticPr fontId="4"/>
  <dataValidations count="2">
    <dataValidation type="list" allowBlank="1" showInputMessage="1" showErrorMessage="1" sqref="P2:P84" xr:uid="{00000000-0002-0000-0600-000000000000}">
      <formula1>"生活インフラ・ 国土保全,教育,福祉,環境衛生,産業振興,消防,総務"</formula1>
    </dataValidation>
    <dataValidation type="list" allowBlank="1" showInputMessage="1" showErrorMessage="1" sqref="M2:M84" xr:uid="{00000000-0002-0000-0600-000001000000}">
      <formula1>"他団体への公共施設等整備補助金等 (所有外資産分),その他"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 scaleWithDoc="0" alignWithMargins="0">
    <oddHeader>&amp;C&amp;"ＭＳ Ｐゴシック,太字"&amp;14別紙）補助金明細ヒアリングシート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3"/>
  <sheetViews>
    <sheetView view="pageBreakPreview" zoomScaleNormal="100" zoomScaleSheetLayoutView="100" workbookViewId="0">
      <selection activeCell="B9" sqref="B9:C9"/>
    </sheetView>
  </sheetViews>
  <sheetFormatPr defaultRowHeight="13.5" x14ac:dyDescent="0.15"/>
  <cols>
    <col min="1" max="1" width="3.625" customWidth="1"/>
    <col min="2" max="3" width="14.625" customWidth="1"/>
    <col min="4" max="7" width="15.625" customWidth="1"/>
    <col min="8" max="8" width="1" customWidth="1"/>
    <col min="9" max="9" width="1.5" customWidth="1"/>
  </cols>
  <sheetData>
    <row r="1" spans="1:8" ht="33.75" customHeight="1" x14ac:dyDescent="0.15"/>
    <row r="2" spans="1:8" x14ac:dyDescent="0.15">
      <c r="A2" s="3"/>
      <c r="B2" s="47" t="s">
        <v>100</v>
      </c>
      <c r="C2" s="3"/>
      <c r="D2" s="3"/>
      <c r="E2" s="3"/>
      <c r="F2" s="3"/>
      <c r="G2" s="3"/>
      <c r="H2" s="3"/>
    </row>
    <row r="3" spans="1:8" x14ac:dyDescent="0.15">
      <c r="A3" s="3"/>
      <c r="B3" s="47" t="s">
        <v>101</v>
      </c>
      <c r="C3" s="48"/>
      <c r="D3" s="48"/>
      <c r="E3" s="3"/>
      <c r="F3" s="3"/>
      <c r="G3" s="72" t="s">
        <v>396</v>
      </c>
      <c r="H3" s="3"/>
    </row>
    <row r="4" spans="1:8" ht="24.95" customHeight="1" x14ac:dyDescent="0.15">
      <c r="A4" s="3"/>
      <c r="B4" s="286" t="s">
        <v>14</v>
      </c>
      <c r="C4" s="286"/>
      <c r="D4" s="127" t="s">
        <v>102</v>
      </c>
      <c r="E4" s="127" t="s">
        <v>103</v>
      </c>
      <c r="F4" s="162" t="s">
        <v>104</v>
      </c>
      <c r="G4" s="127" t="s">
        <v>105</v>
      </c>
      <c r="H4" s="3"/>
    </row>
    <row r="5" spans="1:8" ht="24.95" customHeight="1" x14ac:dyDescent="0.15">
      <c r="A5" s="3"/>
      <c r="B5" s="278" t="s">
        <v>107</v>
      </c>
      <c r="C5" s="279"/>
      <c r="D5" s="49" t="s">
        <v>399</v>
      </c>
      <c r="E5" s="51" t="s">
        <v>398</v>
      </c>
      <c r="F5" s="183">
        <v>8654211</v>
      </c>
      <c r="G5" s="128" t="s">
        <v>397</v>
      </c>
      <c r="H5" s="3"/>
    </row>
    <row r="6" spans="1:8" ht="24.95" customHeight="1" x14ac:dyDescent="0.15">
      <c r="A6" s="3"/>
      <c r="B6" s="280"/>
      <c r="C6" s="281"/>
      <c r="D6" s="52" t="s">
        <v>400</v>
      </c>
      <c r="E6" s="51" t="s">
        <v>398</v>
      </c>
      <c r="F6" s="183">
        <v>39536494</v>
      </c>
      <c r="G6" s="128" t="s">
        <v>282</v>
      </c>
      <c r="H6" s="3"/>
    </row>
    <row r="7" spans="1:8" ht="24.95" customHeight="1" x14ac:dyDescent="0.15">
      <c r="A7" s="3"/>
      <c r="B7" s="280"/>
      <c r="C7" s="281"/>
      <c r="D7" s="50" t="s">
        <v>401</v>
      </c>
      <c r="E7" s="51" t="s">
        <v>402</v>
      </c>
      <c r="F7" s="183">
        <v>37973859</v>
      </c>
      <c r="G7" s="128" t="s">
        <v>233</v>
      </c>
      <c r="H7" s="3"/>
    </row>
    <row r="8" spans="1:8" ht="24.95" customHeight="1" x14ac:dyDescent="0.15">
      <c r="A8" s="3"/>
      <c r="B8" s="282"/>
      <c r="C8" s="283"/>
      <c r="D8" s="53" t="s">
        <v>106</v>
      </c>
      <c r="E8" s="71"/>
      <c r="F8" s="183">
        <f>SUM(F5:F7)</f>
        <v>86164564</v>
      </c>
      <c r="G8" s="54"/>
      <c r="H8" s="3"/>
    </row>
    <row r="9" spans="1:8" ht="24.95" customHeight="1" x14ac:dyDescent="0.15">
      <c r="A9" s="3"/>
      <c r="B9" s="284" t="s">
        <v>43</v>
      </c>
      <c r="C9" s="285"/>
      <c r="D9" s="54"/>
      <c r="E9" s="71"/>
      <c r="F9" s="184">
        <f>F8</f>
        <v>86164564</v>
      </c>
      <c r="G9" s="54"/>
      <c r="H9" s="3"/>
    </row>
    <row r="10" spans="1:8" ht="3.75" customHeight="1" x14ac:dyDescent="0.15">
      <c r="A10" s="3"/>
      <c r="B10" s="3"/>
      <c r="C10" s="3"/>
      <c r="D10" s="3"/>
      <c r="E10" s="3"/>
      <c r="F10" s="3"/>
      <c r="G10" s="3"/>
      <c r="H10" s="3"/>
    </row>
    <row r="11" spans="1:8" ht="12" customHeight="1" x14ac:dyDescent="0.15">
      <c r="F11" s="84"/>
    </row>
    <row r="13" spans="1:8" x14ac:dyDescent="0.15">
      <c r="F13" s="313"/>
    </row>
  </sheetData>
  <mergeCells count="3">
    <mergeCell ref="B5:C8"/>
    <mergeCell ref="B9:C9"/>
    <mergeCell ref="B4:C4"/>
  </mergeCells>
  <phoneticPr fontId="4"/>
  <printOptions horizontalCentered="1"/>
  <pageMargins left="0.19685039370078741" right="0.19685039370078741" top="0.15748031496062992" bottom="0.15748031496062992" header="0.31496062992125984" footer="0.31496062992125984"/>
  <pageSetup paperSize="9" scale="1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16"/>
  <sheetViews>
    <sheetView view="pageBreakPreview" topLeftCell="A2" zoomScale="110" zoomScaleNormal="100" zoomScaleSheetLayoutView="110" workbookViewId="0">
      <selection activeCell="D5" sqref="D5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9" ht="27.75" customHeight="1" x14ac:dyDescent="0.15"/>
    <row r="2" spans="2:9" ht="15" customHeight="1" x14ac:dyDescent="0.15">
      <c r="B2" s="287" t="s">
        <v>108</v>
      </c>
      <c r="C2" s="288"/>
      <c r="D2" s="288"/>
      <c r="E2" s="288"/>
      <c r="F2" s="288"/>
    </row>
    <row r="3" spans="2:9" ht="14.25" customHeight="1" x14ac:dyDescent="0.15">
      <c r="B3" s="55" t="s">
        <v>109</v>
      </c>
      <c r="F3" s="56" t="s">
        <v>177</v>
      </c>
    </row>
    <row r="4" spans="2:9" x14ac:dyDescent="0.15">
      <c r="B4" s="156" t="s">
        <v>110</v>
      </c>
      <c r="C4" s="156" t="s">
        <v>93</v>
      </c>
      <c r="D4" s="157" t="s">
        <v>111</v>
      </c>
      <c r="E4" s="157"/>
      <c r="F4" s="158" t="s">
        <v>0</v>
      </c>
    </row>
    <row r="5" spans="2:9" x14ac:dyDescent="0.15">
      <c r="B5" s="289" t="s">
        <v>112</v>
      </c>
      <c r="C5" s="292" t="s">
        <v>7</v>
      </c>
      <c r="D5" s="57" t="s">
        <v>403</v>
      </c>
      <c r="E5" s="58"/>
      <c r="F5" s="182">
        <v>4242410000</v>
      </c>
    </row>
    <row r="6" spans="2:9" x14ac:dyDescent="0.15">
      <c r="B6" s="290"/>
      <c r="C6" s="293"/>
      <c r="D6" s="294" t="s">
        <v>113</v>
      </c>
      <c r="E6" s="295"/>
      <c r="F6" s="182">
        <f>SUM(F5:F5)</f>
        <v>4242410000</v>
      </c>
      <c r="I6" s="172"/>
    </row>
    <row r="7" spans="2:9" ht="13.5" customHeight="1" x14ac:dyDescent="0.15">
      <c r="B7" s="290"/>
      <c r="C7" s="296" t="s">
        <v>8</v>
      </c>
      <c r="D7" s="299" t="s">
        <v>114</v>
      </c>
      <c r="E7" s="58" t="s">
        <v>115</v>
      </c>
      <c r="F7" s="182">
        <v>0</v>
      </c>
    </row>
    <row r="8" spans="2:9" x14ac:dyDescent="0.15">
      <c r="B8" s="290"/>
      <c r="C8" s="297"/>
      <c r="D8" s="300"/>
      <c r="E8" s="58" t="s">
        <v>116</v>
      </c>
      <c r="F8" s="182">
        <v>0</v>
      </c>
    </row>
    <row r="9" spans="2:9" x14ac:dyDescent="0.15">
      <c r="B9" s="290"/>
      <c r="C9" s="298"/>
      <c r="D9" s="301"/>
      <c r="E9" s="59" t="s">
        <v>106</v>
      </c>
      <c r="F9" s="182">
        <f>SUM(F7:F8)</f>
        <v>0</v>
      </c>
    </row>
    <row r="10" spans="2:9" ht="13.5" customHeight="1" x14ac:dyDescent="0.15">
      <c r="B10" s="290"/>
      <c r="C10" s="298"/>
      <c r="D10" s="299" t="s">
        <v>117</v>
      </c>
      <c r="E10" s="58" t="s">
        <v>115</v>
      </c>
      <c r="F10" s="182">
        <v>4453000</v>
      </c>
    </row>
    <row r="11" spans="2:9" x14ac:dyDescent="0.15">
      <c r="B11" s="290"/>
      <c r="C11" s="298"/>
      <c r="D11" s="300"/>
      <c r="E11" s="58" t="s">
        <v>116</v>
      </c>
      <c r="F11" s="182">
        <v>6591250</v>
      </c>
    </row>
    <row r="12" spans="2:9" x14ac:dyDescent="0.15">
      <c r="B12" s="290"/>
      <c r="C12" s="298"/>
      <c r="D12" s="301"/>
      <c r="E12" s="59" t="s">
        <v>106</v>
      </c>
      <c r="F12" s="182">
        <f>SUM(F10:F11)</f>
        <v>11044250</v>
      </c>
      <c r="I12" s="172"/>
    </row>
    <row r="13" spans="2:9" x14ac:dyDescent="0.15">
      <c r="B13" s="290"/>
      <c r="C13" s="293"/>
      <c r="D13" s="294" t="s">
        <v>113</v>
      </c>
      <c r="E13" s="295"/>
      <c r="F13" s="182">
        <f>SUM(F9,F12)</f>
        <v>11044250</v>
      </c>
    </row>
    <row r="14" spans="2:9" x14ac:dyDescent="0.15">
      <c r="B14" s="291"/>
      <c r="C14" s="302" t="s">
        <v>6</v>
      </c>
      <c r="D14" s="303"/>
      <c r="E14" s="304"/>
      <c r="F14" s="182">
        <f>SUM(F6,F13)</f>
        <v>4253454250</v>
      </c>
      <c r="I14" s="172"/>
    </row>
    <row r="15" spans="2:9" x14ac:dyDescent="0.15">
      <c r="B15" s="154"/>
      <c r="C15" s="155"/>
      <c r="D15" s="155"/>
      <c r="E15" s="155"/>
      <c r="F15" s="155"/>
    </row>
    <row r="16" spans="2:9" ht="5.25" customHeight="1" x14ac:dyDescent="0.15"/>
  </sheetData>
  <mergeCells count="9">
    <mergeCell ref="B2:F2"/>
    <mergeCell ref="B5:B14"/>
    <mergeCell ref="C5:C6"/>
    <mergeCell ref="D6:E6"/>
    <mergeCell ref="C7:C13"/>
    <mergeCell ref="D7:D9"/>
    <mergeCell ref="D10:D12"/>
    <mergeCell ref="D13:E13"/>
    <mergeCell ref="C14:E14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1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有形固定資産</vt:lpstr>
      <vt:lpstr>基金</vt:lpstr>
      <vt:lpstr>別紙）地方債明細算出シート</vt:lpstr>
      <vt:lpstr>地方債（借入先別）</vt:lpstr>
      <vt:lpstr>地方債（利率別など）</vt:lpstr>
      <vt:lpstr>引当金</vt:lpstr>
      <vt:lpstr>別紙）補助金明細ヒアリングシート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'地方債（借入先別）'!Print_Area</vt:lpstr>
      <vt:lpstr>'地方債（利率別など）'!Print_Area</vt:lpstr>
      <vt:lpstr>'別紙）地方債明細算出シート'!Print_Area</vt:lpstr>
      <vt:lpstr>'別紙）補助金明細ヒアリングシート'!Print_Area</vt:lpstr>
      <vt:lpstr>補助金!Print_Area</vt:lpstr>
      <vt:lpstr>有形固定資産!Print_Area</vt:lpstr>
      <vt:lpstr>'別紙）地方債明細算出シート'!Print_Titles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kokaikei6</cp:lastModifiedBy>
  <cp:lastPrinted>2018-11-13T04:30:15Z</cp:lastPrinted>
  <dcterms:created xsi:type="dcterms:W3CDTF">2014-03-27T08:10:30Z</dcterms:created>
  <dcterms:modified xsi:type="dcterms:W3CDTF">2019-02-01T03:56:52Z</dcterms:modified>
</cp:coreProperties>
</file>